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Cómputo Métrico" sheetId="1" r:id="rId1"/>
    <sheet name="Certificado" sheetId="2" r:id="rId2"/>
    <sheet name="Redeterminación" sheetId="3" r:id="rId3"/>
  </sheets>
  <calcPr calcId="145621"/>
</workbook>
</file>

<file path=xl/calcChain.xml><?xml version="1.0" encoding="utf-8"?>
<calcChain xmlns="http://schemas.openxmlformats.org/spreadsheetml/2006/main">
  <c r="M8" i="1" l="1"/>
  <c r="K8" i="1"/>
  <c r="J8" i="1"/>
  <c r="F14" i="3" l="1"/>
  <c r="F16" i="3" s="1"/>
  <c r="F9" i="3"/>
  <c r="F13" i="3" s="1"/>
  <c r="F15" i="3" l="1"/>
  <c r="F17" i="3" s="1"/>
  <c r="F21" i="2" l="1"/>
  <c r="F19" i="2"/>
  <c r="F18" i="2"/>
  <c r="F17" i="2"/>
  <c r="F15" i="2"/>
  <c r="F14" i="2"/>
  <c r="N62" i="1" l="1"/>
  <c r="N66" i="1"/>
  <c r="M62" i="1"/>
  <c r="L62" i="1"/>
  <c r="N60" i="1"/>
  <c r="M60" i="1"/>
  <c r="L60" i="1"/>
  <c r="N58" i="1"/>
  <c r="M58" i="1"/>
  <c r="L58" i="1"/>
  <c r="N56" i="1"/>
  <c r="M56" i="1"/>
  <c r="L56" i="1"/>
  <c r="N55" i="1"/>
  <c r="M55" i="1"/>
  <c r="L55" i="1"/>
  <c r="N53" i="1"/>
  <c r="M53" i="1"/>
  <c r="L53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4" i="1"/>
  <c r="M44" i="1"/>
  <c r="L44" i="1"/>
  <c r="N43" i="1"/>
  <c r="M43" i="1"/>
  <c r="L43" i="1"/>
  <c r="N41" i="1"/>
  <c r="M41" i="1"/>
  <c r="L41" i="1"/>
  <c r="N39" i="1"/>
  <c r="M39" i="1"/>
  <c r="L39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1" i="1"/>
  <c r="M31" i="1"/>
  <c r="L31" i="1"/>
  <c r="N29" i="1"/>
  <c r="M29" i="1"/>
  <c r="L29" i="1"/>
  <c r="N27" i="1"/>
  <c r="M27" i="1"/>
  <c r="L27" i="1"/>
  <c r="N25" i="1"/>
  <c r="M25" i="1"/>
  <c r="L25" i="1"/>
  <c r="N24" i="1"/>
  <c r="M24" i="1"/>
  <c r="L24" i="1"/>
  <c r="N23" i="1"/>
  <c r="M23" i="1"/>
  <c r="L23" i="1"/>
  <c r="N22" i="1"/>
  <c r="M22" i="1"/>
  <c r="L22" i="1"/>
  <c r="N20" i="1"/>
  <c r="M20" i="1"/>
  <c r="L20" i="1"/>
  <c r="N18" i="1"/>
  <c r="M18" i="1"/>
  <c r="L18" i="1"/>
  <c r="N16" i="1"/>
  <c r="M16" i="1"/>
  <c r="L16" i="1"/>
  <c r="N14" i="1"/>
  <c r="M14" i="1"/>
  <c r="L14" i="1"/>
  <c r="N12" i="1"/>
  <c r="M12" i="1"/>
  <c r="L12" i="1"/>
  <c r="N11" i="1"/>
  <c r="M11" i="1"/>
  <c r="L11" i="1"/>
  <c r="N10" i="1"/>
  <c r="M10" i="1"/>
  <c r="L10" i="1"/>
  <c r="N8" i="1"/>
  <c r="L8" i="1"/>
  <c r="K62" i="1"/>
  <c r="J62" i="1"/>
  <c r="K60" i="1"/>
  <c r="J60" i="1"/>
  <c r="K58" i="1"/>
  <c r="J58" i="1"/>
  <c r="K56" i="1"/>
  <c r="J56" i="1"/>
  <c r="K55" i="1"/>
  <c r="J55" i="1"/>
  <c r="K53" i="1"/>
  <c r="J53" i="1"/>
  <c r="K51" i="1"/>
  <c r="J51" i="1"/>
  <c r="K50" i="1"/>
  <c r="J50" i="1"/>
  <c r="K49" i="1"/>
  <c r="J49" i="1"/>
  <c r="K48" i="1"/>
  <c r="J48" i="1"/>
  <c r="K47" i="1"/>
  <c r="J47" i="1"/>
  <c r="K46" i="1"/>
  <c r="J46" i="1"/>
  <c r="K44" i="1"/>
  <c r="J44" i="1"/>
  <c r="K43" i="1"/>
  <c r="J43" i="1"/>
  <c r="K41" i="1"/>
  <c r="J41" i="1"/>
  <c r="K39" i="1"/>
  <c r="J39" i="1"/>
  <c r="K37" i="1"/>
  <c r="J37" i="1"/>
  <c r="K36" i="1"/>
  <c r="J36" i="1"/>
  <c r="K35" i="1"/>
  <c r="J35" i="1"/>
  <c r="K34" i="1"/>
  <c r="J34" i="1"/>
  <c r="K33" i="1"/>
  <c r="J33" i="1"/>
  <c r="K31" i="1"/>
  <c r="J31" i="1"/>
  <c r="K29" i="1"/>
  <c r="J29" i="1"/>
  <c r="K27" i="1"/>
  <c r="J27" i="1"/>
  <c r="K25" i="1"/>
  <c r="J25" i="1"/>
  <c r="K24" i="1"/>
  <c r="J24" i="1"/>
  <c r="K23" i="1"/>
  <c r="J23" i="1"/>
  <c r="K22" i="1"/>
  <c r="J22" i="1"/>
  <c r="K20" i="1"/>
  <c r="J20" i="1"/>
  <c r="K18" i="1"/>
  <c r="K16" i="1"/>
  <c r="K14" i="1"/>
  <c r="K12" i="1"/>
  <c r="K11" i="1"/>
  <c r="K10" i="1"/>
  <c r="J18" i="1"/>
  <c r="J16" i="1"/>
  <c r="J14" i="1"/>
  <c r="J12" i="1"/>
  <c r="J11" i="1"/>
  <c r="J10" i="1"/>
</calcChain>
</file>

<file path=xl/sharedStrings.xml><?xml version="1.0" encoding="utf-8"?>
<sst xmlns="http://schemas.openxmlformats.org/spreadsheetml/2006/main" count="237" uniqueCount="185">
  <si>
    <t>NRO</t>
  </si>
  <si>
    <t>ITEM</t>
  </si>
  <si>
    <t>UNIDAD</t>
  </si>
  <si>
    <t>CANTIDAD</t>
  </si>
  <si>
    <t>PRECIO UNITARIO</t>
  </si>
  <si>
    <t>IMPORTE TOTAL</t>
  </si>
  <si>
    <t>%AVANCE PTE CM</t>
  </si>
  <si>
    <t>%AVANCE ACUM</t>
  </si>
  <si>
    <t>IMPORTE ANTERIOR</t>
  </si>
  <si>
    <t>IMPORTE PRESENTE</t>
  </si>
  <si>
    <t>1</t>
  </si>
  <si>
    <t>TRABAJOS PREPARATORIOS</t>
  </si>
  <si>
    <t>1.1</t>
  </si>
  <si>
    <t>OBRADOR</t>
  </si>
  <si>
    <t>GL</t>
  </si>
  <si>
    <t>1.2</t>
  </si>
  <si>
    <t>DEMOLICIÓN</t>
  </si>
  <si>
    <t>1,2,1</t>
  </si>
  <si>
    <t>EXTRACCIÓN DE CERÁMICOS BAÑOS</t>
  </si>
  <si>
    <t>M2</t>
  </si>
  <si>
    <t>1,2,2</t>
  </si>
  <si>
    <t>PISO Y CONTRAPISO BAÑOS</t>
  </si>
  <si>
    <t>1,2,3</t>
  </si>
  <si>
    <t>PISO Y CONTRAPISO PATIO LOCAL 20</t>
  </si>
  <si>
    <t>1.3</t>
  </si>
  <si>
    <t>LIMPIEZA DE CUBIERTA</t>
  </si>
  <si>
    <t>1.4</t>
  </si>
  <si>
    <t>DOCUMENTACIÓN TÉCNICA</t>
  </si>
  <si>
    <t>1.5</t>
  </si>
  <si>
    <t>DISPOSICIÓN DE RESIDUOS</t>
  </si>
  <si>
    <t>1,5,1</t>
  </si>
  <si>
    <t>CARGA DE ESCOMBRO EN CONTENEDOR. INCLUYE CONTENEDOR</t>
  </si>
  <si>
    <t>UN</t>
  </si>
  <si>
    <t>2</t>
  </si>
  <si>
    <t>MAMPOSTERIA</t>
  </si>
  <si>
    <t>2.1</t>
  </si>
  <si>
    <t>LADRILLO COMÚN</t>
  </si>
  <si>
    <t>M3</t>
  </si>
  <si>
    <t>3</t>
  </si>
  <si>
    <t>REVOQUES</t>
  </si>
  <si>
    <t>3.1</t>
  </si>
  <si>
    <t>REPARACIÓN REVOQUE EXTERIOR</t>
  </si>
  <si>
    <t>3.2</t>
  </si>
  <si>
    <t>REPARACIÓN REVOQUE INTERIOR</t>
  </si>
  <si>
    <t>3.3</t>
  </si>
  <si>
    <t>REVOQUE INTERIOR BAJO CERAMICO</t>
  </si>
  <si>
    <t>3.4</t>
  </si>
  <si>
    <t>REVOQUE INTERIOR</t>
  </si>
  <si>
    <t>4</t>
  </si>
  <si>
    <t>CIELORRASOS</t>
  </si>
  <si>
    <t>4.1</t>
  </si>
  <si>
    <t>REPARACIÓN CIELOR. APLICADO REV. COMÚN AL FIELTRO</t>
  </si>
  <si>
    <t>5</t>
  </si>
  <si>
    <t>CONTRAPISOS</t>
  </si>
  <si>
    <t>5.1</t>
  </si>
  <si>
    <t>CONTRAPISO</t>
  </si>
  <si>
    <t>6</t>
  </si>
  <si>
    <t>CARPETA DE NIVELACIÓN</t>
  </si>
  <si>
    <t>6.1</t>
  </si>
  <si>
    <t>CARPETA CEMENTICIA</t>
  </si>
  <si>
    <t>7</t>
  </si>
  <si>
    <t>PISOS</t>
  </si>
  <si>
    <t>7.1</t>
  </si>
  <si>
    <t>CERÁMICOS INTERIORES</t>
  </si>
  <si>
    <t>7.2</t>
  </si>
  <si>
    <t>REPARACION PISO EXISTENTE</t>
  </si>
  <si>
    <t>7.3</t>
  </si>
  <si>
    <t>PISO DE MADERA</t>
  </si>
  <si>
    <t>7.4</t>
  </si>
  <si>
    <t>PISO DE MOSAICO GRANÍTICO</t>
  </si>
  <si>
    <t>7.5</t>
  </si>
  <si>
    <t>PISOS LOSETA DE HORMIGÓN</t>
  </si>
  <si>
    <t>8</t>
  </si>
  <si>
    <t>REVESTIMIENTOS</t>
  </si>
  <si>
    <t>8.1</t>
  </si>
  <si>
    <t>CERÁMICO DE PARED</t>
  </si>
  <si>
    <t>9</t>
  </si>
  <si>
    <t>TABIQUERÍA DE PLACAS DE YESO</t>
  </si>
  <si>
    <t>9.1</t>
  </si>
  <si>
    <t>PLACAS DE YESO EN REVESTIMIENTO</t>
  </si>
  <si>
    <t>10</t>
  </si>
  <si>
    <t>CARPINTERIA</t>
  </si>
  <si>
    <t>10.1</t>
  </si>
  <si>
    <t>REPARACIÓN DE CARPINTERÍA</t>
  </si>
  <si>
    <t>10.2</t>
  </si>
  <si>
    <t>PUERTAS INTERIORES</t>
  </si>
  <si>
    <t>11</t>
  </si>
  <si>
    <t>PINTURAS</t>
  </si>
  <si>
    <t>11.1</t>
  </si>
  <si>
    <t>AL LATEX EN MUROS INTERIORES  (M2)</t>
  </si>
  <si>
    <t>11.2</t>
  </si>
  <si>
    <t>AL LATEX EN CIELORRASOS  (M2)</t>
  </si>
  <si>
    <t>11.3</t>
  </si>
  <si>
    <t>ESMALTE SINTÉTICO SOBRE MUROS INTERIORES</t>
  </si>
  <si>
    <t>11.4</t>
  </si>
  <si>
    <t>PINTURA ELASTOMÉRICA EN MUROS EXTERIORES</t>
  </si>
  <si>
    <t>11.5</t>
  </si>
  <si>
    <t>ESMALTE SINTÉTICO EN CARPINTERÍA EXISTENTE</t>
  </si>
  <si>
    <t>11.6</t>
  </si>
  <si>
    <t>PINTURA IMPERMEBILIZANTE PARA TECHOS</t>
  </si>
  <si>
    <t>12</t>
  </si>
  <si>
    <t>VIDRIOS</t>
  </si>
  <si>
    <t>12.1</t>
  </si>
  <si>
    <t>FLOAT 4MM</t>
  </si>
  <si>
    <t>13</t>
  </si>
  <si>
    <t>13.1</t>
  </si>
  <si>
    <t>MUEBLE BAJO Y SOBRE MESADA</t>
  </si>
  <si>
    <t>13.2</t>
  </si>
  <si>
    <t>MESADA</t>
  </si>
  <si>
    <t>14</t>
  </si>
  <si>
    <t>INSTALACION SANITARIA</t>
  </si>
  <si>
    <t>14.1</t>
  </si>
  <si>
    <t>INSTALACIÓN</t>
  </si>
  <si>
    <t>15</t>
  </si>
  <si>
    <t>INSTALACIÓN ELÉCTRICA</t>
  </si>
  <si>
    <t>15.1</t>
  </si>
  <si>
    <t>GLOBAL  TG - CAÑERIAS Y CAJAS - LLAVES - TOMAS - LUM. LED.</t>
  </si>
  <si>
    <t>16</t>
  </si>
  <si>
    <t>OTROS GASTOS GENERALES DE OBRA</t>
  </si>
  <si>
    <t>16.1</t>
  </si>
  <si>
    <t>AYUDA DE GREMIOS Y LIMPIEZA DE OBRA</t>
  </si>
  <si>
    <r>
      <rPr>
        <b/>
        <sz val="12"/>
        <color indexed="8"/>
        <rFont val="Helvetica World"/>
        <charset val="1"/>
      </rPr>
      <t xml:space="preserve">CONTRATISTA:                                                                            </t>
    </r>
    <r>
      <rPr>
        <sz val="12"/>
        <color indexed="8"/>
        <rFont val="Helvetica World"/>
        <charset val="1"/>
      </rPr>
      <t xml:space="preserve">    </t>
    </r>
    <r>
      <rPr>
        <b/>
        <sz val="12"/>
        <color indexed="8"/>
        <rFont val="Arial"/>
        <charset val="1"/>
      </rPr>
      <t>CUIT:</t>
    </r>
    <r>
      <rPr>
        <b/>
        <sz val="12"/>
        <color indexed="8"/>
        <rFont val="Helvetica World"/>
        <charset val="1"/>
      </rPr>
      <t xml:space="preserve"> </t>
    </r>
  </si>
  <si>
    <t xml:space="preserve">OBRA: </t>
  </si>
  <si>
    <t xml:space="preserve">CÓMPUTO MÉTRICO Certificado Nro. 1
</t>
  </si>
  <si>
    <r>
      <t>FECHA MEDICIÓN:</t>
    </r>
    <r>
      <rPr>
        <sz val="12"/>
        <color indexed="8"/>
        <rFont val="Arial"/>
        <charset val="1"/>
      </rPr>
      <t xml:space="preserve">
</t>
    </r>
    <r>
      <rPr>
        <b/>
        <sz val="12"/>
        <color indexed="8"/>
        <rFont val="Helvetica World"/>
        <charset val="1"/>
      </rPr>
      <t/>
    </r>
  </si>
  <si>
    <t>CANT. MEDIDA. ANT.</t>
  </si>
  <si>
    <t>CANT. MEDIDA. PTE</t>
  </si>
  <si>
    <t>CANT. MEDIDA. ACUM</t>
  </si>
  <si>
    <t>MARMOLERÍA  MUEBLERÍA</t>
  </si>
  <si>
    <t>TOTALES</t>
  </si>
  <si>
    <t>MONTO MEDICIÓN ACUMULADO</t>
  </si>
  <si>
    <t>% PORCENTAJE DE AVANCE</t>
  </si>
  <si>
    <t>MONTO TOTAL DE OBRA</t>
  </si>
  <si>
    <t>REMOCIÓN</t>
  </si>
  <si>
    <t xml:space="preserve">DOCUMENTACIÓN  </t>
  </si>
  <si>
    <t>1.4.1</t>
  </si>
  <si>
    <t>1.3.1</t>
  </si>
  <si>
    <t>IMPORTE ACUMU-LADO</t>
  </si>
  <si>
    <t>Obra:
Domicilio:</t>
  </si>
  <si>
    <t xml:space="preserve">Cert. PARCIAL Nº 1
Fecha ejecución al: </t>
  </si>
  <si>
    <t>CONTRATISTA</t>
  </si>
  <si>
    <t>DATOS</t>
  </si>
  <si>
    <t>Nombre o Razón Social:
Domicilio:</t>
  </si>
  <si>
    <t>Nº Expediente o Contrato:</t>
  </si>
  <si>
    <t>Monto Contrato Original: $ 2.788.234,32</t>
  </si>
  <si>
    <t>Plazo Total de Ejecución: 290 d.c.</t>
  </si>
  <si>
    <t xml:space="preserve">Fecha Contrato: </t>
  </si>
  <si>
    <t xml:space="preserve">Fecha de Iniciación: </t>
  </si>
  <si>
    <t xml:space="preserve">Fecha de Finalización: </t>
  </si>
  <si>
    <t xml:space="preserve">Plazo de Ejecución Original: </t>
  </si>
  <si>
    <t xml:space="preserve">Total Ampliaciones de Plazo: </t>
  </si>
  <si>
    <t>Total Acopio: $</t>
  </si>
  <si>
    <t>Total Desacopio: $</t>
  </si>
  <si>
    <t>Acopio Disponible: $</t>
  </si>
  <si>
    <t>Liquidación</t>
  </si>
  <si>
    <t>Nro.</t>
  </si>
  <si>
    <t>Concepto</t>
  </si>
  <si>
    <t>Monto</t>
  </si>
  <si>
    <t>SON PESOS: CIENTO OCHO MIL DOSCIENTOS SETENTA Y CUATRO CON 93/100.-</t>
  </si>
  <si>
    <t xml:space="preserve">Importe certificado anterior </t>
  </si>
  <si>
    <t>Descuento Anticipo Financiero (20,00% de obra básica)</t>
  </si>
  <si>
    <t xml:space="preserve">Descuento por Acopio </t>
  </si>
  <si>
    <t xml:space="preserve">Póliza de caución por F.de Rep. (Aseg. de Caución Nº: 849917) </t>
  </si>
  <si>
    <t xml:space="preserve">LIQUIDO A ABONAR AL CONTRATISTA </t>
  </si>
  <si>
    <t xml:space="preserve">Importe certificado actual </t>
  </si>
  <si>
    <t>Importe pte certificado con I.V.A. descontado el A.F. y D.A. (3-4-5)</t>
  </si>
  <si>
    <t xml:space="preserve">Fondo de reparos a descontar (5,00% de 3) </t>
  </si>
  <si>
    <t xml:space="preserve">Abonar al Contratista (6-7) </t>
  </si>
  <si>
    <t>Porcentaje de avance acumulado: (del Certificado)</t>
  </si>
  <si>
    <t>Representante Técnico</t>
  </si>
  <si>
    <t>Director Técnico</t>
  </si>
  <si>
    <t xml:space="preserve">CUIT: 
Teléfono: </t>
  </si>
  <si>
    <t xml:space="preserve">Total Ampl Plazo por Mod./Ampl. Obra: </t>
  </si>
  <si>
    <t>Anticipo Financiero: 20%</t>
  </si>
  <si>
    <t>Fecha Presupuesto: Mayo 2020</t>
  </si>
  <si>
    <t>Fecha Certificado Obra: Julio 2020</t>
  </si>
  <si>
    <t>Fecha Contrato: Junio 2021</t>
  </si>
  <si>
    <t>Índice Mes de Presupuesto (asincrónico abril)</t>
  </si>
  <si>
    <t>Índice Mes de Ejecución (asincrónico junio):</t>
  </si>
  <si>
    <t>Porcentaje de Variación (IE-IP)/IP:</t>
  </si>
  <si>
    <t xml:space="preserve">Cert. REDETERMINACIÓN DE PRECIOS   Nº 1
Correspondiente al Certificado N°1 </t>
  </si>
  <si>
    <t>Importe certificado N° 1</t>
  </si>
  <si>
    <t xml:space="preserve">Importe de Redeterminación  </t>
  </si>
  <si>
    <t xml:space="preserve">Fondo de reparos a descontar (5,00% de 2) </t>
  </si>
  <si>
    <t xml:space="preserve">Importe presente certificado con I.V.A. (1-2)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</si>
</sst>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[$$-2C0A]#,##0.00;[$$-2C0A]\-#,##0.00"/>
  </numFmts>
  <fonts count="13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2"/>
      <color indexed="8"/>
      <name val="Arial"/>
      <charset val="1"/>
    </font>
    <font>
      <b/>
      <sz val="12"/>
      <color indexed="8"/>
      <name val="Helvetica World"/>
      <charset val="1"/>
    </font>
    <font>
      <sz val="12"/>
      <color indexed="8"/>
      <name val="Helvetica World"/>
      <charset val="1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top"/>
    </xf>
    <xf numFmtId="9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74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4" fontId="9" fillId="0" borderId="0" xfId="0" applyNumberFormat="1" applyFont="1" applyAlignment="1">
      <alignment horizontal="right" vertical="top"/>
    </xf>
    <xf numFmtId="0" fontId="11" fillId="0" borderId="0" xfId="0" applyFont="1">
      <alignment vertical="top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9" fontId="7" fillId="0" borderId="1" xfId="1" applyFont="1" applyBorder="1" applyAlignment="1">
      <alignment horizontal="right" vertical="top"/>
    </xf>
    <xf numFmtId="0" fontId="9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top"/>
    </xf>
    <xf numFmtId="10" fontId="9" fillId="0" borderId="1" xfId="1" applyNumberFormat="1" applyFont="1" applyBorder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0" fillId="2" borderId="0" xfId="0" applyFill="1">
      <alignment vertical="top"/>
    </xf>
    <xf numFmtId="0" fontId="0" fillId="2" borderId="0" xfId="0" applyFill="1" applyAlignment="1">
      <alignment vertical="top"/>
    </xf>
    <xf numFmtId="4" fontId="7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0" fillId="2" borderId="3" xfId="0" applyFill="1" applyBorder="1">
      <alignment vertical="top"/>
    </xf>
    <xf numFmtId="4" fontId="7" fillId="2" borderId="3" xfId="0" applyNumberFormat="1" applyFont="1" applyFill="1" applyBorder="1" applyAlignment="1">
      <alignment horizontal="right" vertical="top"/>
    </xf>
    <xf numFmtId="0" fontId="0" fillId="2" borderId="4" xfId="0" applyFill="1" applyBorder="1">
      <alignment vertical="top"/>
    </xf>
    <xf numFmtId="0" fontId="0" fillId="0" borderId="0" xfId="0" applyAlignment="1">
      <alignment horizontal="left" vertical="top"/>
    </xf>
    <xf numFmtId="44" fontId="0" fillId="0" borderId="0" xfId="2" applyFont="1" applyAlignment="1">
      <alignment vertical="top"/>
    </xf>
    <xf numFmtId="0" fontId="6" fillId="4" borderId="5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textRotation="90" wrapText="1" readingOrder="1"/>
    </xf>
    <xf numFmtId="0" fontId="10" fillId="4" borderId="5" xfId="0" applyFont="1" applyFill="1" applyBorder="1" applyAlignment="1">
      <alignment horizontal="left" vertical="center" wrapText="1" readingOrder="1"/>
    </xf>
    <xf numFmtId="0" fontId="10" fillId="4" borderId="5" xfId="0" applyFont="1" applyFill="1" applyBorder="1" applyAlignment="1">
      <alignment horizontal="center" vertical="center" wrapText="1" readingOrder="1"/>
    </xf>
    <xf numFmtId="0" fontId="0" fillId="0" borderId="5" xfId="0" applyBorder="1">
      <alignment vertical="top"/>
    </xf>
    <xf numFmtId="0" fontId="0" fillId="0" borderId="9" xfId="0" applyBorder="1">
      <alignment vertical="top"/>
    </xf>
    <xf numFmtId="0" fontId="0" fillId="0" borderId="12" xfId="0" applyBorder="1" applyAlignment="1">
      <alignment horizontal="right" vertical="center" indent="1"/>
    </xf>
    <xf numFmtId="8" fontId="0" fillId="0" borderId="12" xfId="2" applyNumberFormat="1" applyFont="1" applyBorder="1" applyAlignment="1">
      <alignment vertical="center"/>
    </xf>
    <xf numFmtId="8" fontId="9" fillId="0" borderId="12" xfId="2" applyNumberFormat="1" applyFont="1" applyBorder="1" applyAlignment="1">
      <alignment vertical="top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0" fontId="0" fillId="0" borderId="12" xfId="1" applyNumberFormat="1" applyFont="1" applyBorder="1" applyAlignment="1">
      <alignment vertical="top"/>
    </xf>
    <xf numFmtId="2" fontId="12" fillId="5" borderId="19" xfId="0" applyNumberFormat="1" applyFont="1" applyFill="1" applyBorder="1" applyAlignment="1"/>
    <xf numFmtId="8" fontId="0" fillId="0" borderId="0" xfId="0" applyNumberFormat="1">
      <alignment vertical="top"/>
    </xf>
    <xf numFmtId="0" fontId="8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right" vertical="top" wrapText="1" readingOrder="1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9" fillId="3" borderId="13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9" fillId="3" borderId="15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Border="1" applyAlignment="1">
      <alignment horizontal="right" vertical="center"/>
    </xf>
    <xf numFmtId="10" fontId="0" fillId="0" borderId="12" xfId="1" applyNumberFormat="1" applyFont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readingOrder="1"/>
    </xf>
    <xf numFmtId="0" fontId="6" fillId="4" borderId="7" xfId="0" applyFont="1" applyFill="1" applyBorder="1" applyAlignment="1">
      <alignment horizontal="left" vertical="center" wrapText="1" readingOrder="1"/>
    </xf>
    <xf numFmtId="0" fontId="6" fillId="4" borderId="8" xfId="0" applyFont="1" applyFill="1" applyBorder="1" applyAlignment="1">
      <alignment horizontal="left" vertical="center" wrapText="1" readingOrder="1"/>
    </xf>
    <xf numFmtId="0" fontId="0" fillId="4" borderId="9" xfId="0" applyFill="1" applyBorder="1" applyAlignment="1">
      <alignment horizontal="center" vertical="top"/>
    </xf>
    <xf numFmtId="0" fontId="0" fillId="0" borderId="12" xfId="0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/>
    </xf>
    <xf numFmtId="0" fontId="0" fillId="4" borderId="0" xfId="0" applyFill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1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N69"/>
  <sheetViews>
    <sheetView showGridLines="0" tabSelected="1" topLeftCell="A55" zoomScale="78" zoomScaleNormal="78" workbookViewId="0">
      <selection activeCell="N66" sqref="N66"/>
    </sheetView>
  </sheetViews>
  <sheetFormatPr baseColWidth="10" defaultRowHeight="12.75" customHeight="1"/>
  <cols>
    <col min="1" max="1" width="8" customWidth="1"/>
    <col min="2" max="2" width="38.21875" customWidth="1"/>
    <col min="3" max="3" width="5.21875" customWidth="1"/>
    <col min="4" max="4" width="8.77734375" customWidth="1"/>
    <col min="5" max="5" width="13.6640625" customWidth="1"/>
    <col min="6" max="6" width="12.77734375" customWidth="1"/>
    <col min="7" max="11" width="11.77734375" customWidth="1"/>
    <col min="12" max="13" width="12.77734375" customWidth="1"/>
    <col min="14" max="14" width="13.6640625" customWidth="1"/>
    <col min="15" max="256" width="6.88671875" customWidth="1"/>
  </cols>
  <sheetData>
    <row r="1" spans="1:14" ht="18" customHeight="1">
      <c r="A1" s="44" t="s">
        <v>123</v>
      </c>
      <c r="B1" s="44"/>
      <c r="C1" s="44"/>
      <c r="D1" s="44"/>
      <c r="E1" s="44"/>
      <c r="F1" s="44"/>
      <c r="G1" s="1"/>
      <c r="H1" s="1"/>
      <c r="I1" s="1"/>
      <c r="J1" s="1"/>
    </row>
    <row r="2" spans="1:14" ht="18" customHeight="1">
      <c r="A2" s="44" t="s">
        <v>124</v>
      </c>
      <c r="B2" s="44"/>
      <c r="C2" s="44"/>
      <c r="D2" s="44"/>
      <c r="E2" s="44"/>
      <c r="F2" s="44"/>
      <c r="G2" s="1"/>
      <c r="H2" s="1"/>
      <c r="I2" s="1"/>
      <c r="J2" s="1"/>
    </row>
    <row r="3" spans="1:14" ht="18" customHeight="1">
      <c r="A3" s="44" t="s">
        <v>122</v>
      </c>
      <c r="B3" s="44"/>
      <c r="C3" s="44"/>
      <c r="D3" s="44"/>
      <c r="E3" s="44"/>
      <c r="F3" s="44"/>
      <c r="G3" s="2"/>
      <c r="H3" s="1"/>
      <c r="I3" s="1"/>
      <c r="J3" s="1"/>
    </row>
    <row r="4" spans="1:14" ht="18" customHeight="1">
      <c r="A4" s="44" t="s">
        <v>121</v>
      </c>
      <c r="B4" s="44"/>
      <c r="C4" s="44"/>
      <c r="D4" s="44"/>
      <c r="E4" s="44"/>
      <c r="F4" s="44"/>
      <c r="G4" s="2"/>
      <c r="H4" s="1"/>
      <c r="I4" s="1"/>
      <c r="J4" s="1"/>
    </row>
    <row r="5" spans="1:14" ht="16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s="5" customFormat="1" ht="48.6" customHeight="1">
      <c r="A6" s="29" t="s">
        <v>0</v>
      </c>
      <c r="B6" s="29" t="s">
        <v>1</v>
      </c>
      <c r="C6" s="30" t="s">
        <v>2</v>
      </c>
      <c r="D6" s="31" t="s">
        <v>3</v>
      </c>
      <c r="E6" s="32" t="s">
        <v>4</v>
      </c>
      <c r="F6" s="32" t="s">
        <v>5</v>
      </c>
      <c r="G6" s="32" t="s">
        <v>125</v>
      </c>
      <c r="H6" s="32" t="s">
        <v>126</v>
      </c>
      <c r="I6" s="32" t="s">
        <v>127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137</v>
      </c>
    </row>
    <row r="7" spans="1:14" ht="15" customHeight="1">
      <c r="A7" s="15" t="s">
        <v>10</v>
      </c>
      <c r="B7" s="16" t="s">
        <v>11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>
      <c r="A8" s="6" t="s">
        <v>12</v>
      </c>
      <c r="B8" s="6" t="s">
        <v>13</v>
      </c>
      <c r="C8" s="7" t="s">
        <v>14</v>
      </c>
      <c r="D8" s="8">
        <v>1</v>
      </c>
      <c r="E8" s="9">
        <v>33153.69</v>
      </c>
      <c r="F8" s="9">
        <v>33153.69</v>
      </c>
      <c r="G8" s="8">
        <v>0</v>
      </c>
      <c r="H8" s="8">
        <v>1</v>
      </c>
      <c r="I8" s="8">
        <v>1</v>
      </c>
      <c r="J8" s="10">
        <f>H8/D8</f>
        <v>1</v>
      </c>
      <c r="K8" s="10">
        <f>I8/D8</f>
        <v>1</v>
      </c>
      <c r="L8" s="9">
        <f>G8*E8</f>
        <v>0</v>
      </c>
      <c r="M8" s="9">
        <f>H8*E8</f>
        <v>33153.69</v>
      </c>
      <c r="N8" s="9">
        <f>I8*E8</f>
        <v>33153.69</v>
      </c>
    </row>
    <row r="9" spans="1:14" ht="15" customHeight="1">
      <c r="A9" s="15" t="s">
        <v>15</v>
      </c>
      <c r="B9" s="16" t="s">
        <v>16</v>
      </c>
      <c r="C9" s="17"/>
      <c r="D9" s="17"/>
      <c r="E9" s="17"/>
      <c r="F9" s="17"/>
      <c r="G9" s="18"/>
      <c r="H9" s="18"/>
      <c r="I9" s="18"/>
      <c r="J9" s="18"/>
      <c r="K9" s="19"/>
      <c r="L9" s="17"/>
      <c r="M9" s="17"/>
      <c r="N9" s="17"/>
    </row>
    <row r="10" spans="1:14" ht="15" customHeight="1">
      <c r="A10" s="6" t="s">
        <v>17</v>
      </c>
      <c r="B10" s="6" t="s">
        <v>18</v>
      </c>
      <c r="C10" s="7" t="s">
        <v>19</v>
      </c>
      <c r="D10" s="8">
        <v>55.08</v>
      </c>
      <c r="E10" s="9">
        <v>166.02</v>
      </c>
      <c r="F10" s="9">
        <v>9144.3816000000006</v>
      </c>
      <c r="G10" s="8">
        <v>0</v>
      </c>
      <c r="H10" s="8">
        <v>55.08</v>
      </c>
      <c r="I10" s="8">
        <v>55.08</v>
      </c>
      <c r="J10" s="10">
        <f t="shared" ref="J10:J16" si="0">H10/D10</f>
        <v>1</v>
      </c>
      <c r="K10" s="10">
        <f t="shared" ref="K10:K16" si="1">I10/D10</f>
        <v>1</v>
      </c>
      <c r="L10" s="9">
        <f t="shared" ref="L10:L16" si="2">G10*E10</f>
        <v>0</v>
      </c>
      <c r="M10" s="9">
        <f t="shared" ref="M10:M16" si="3">H10*E10</f>
        <v>9144.3816000000006</v>
      </c>
      <c r="N10" s="9">
        <f t="shared" ref="N10:N16" si="4">I10*E10</f>
        <v>9144.3816000000006</v>
      </c>
    </row>
    <row r="11" spans="1:14" ht="15" customHeight="1">
      <c r="A11" s="6" t="s">
        <v>20</v>
      </c>
      <c r="B11" s="6" t="s">
        <v>21</v>
      </c>
      <c r="C11" s="7" t="s">
        <v>19</v>
      </c>
      <c r="D11" s="8">
        <v>39.26</v>
      </c>
      <c r="E11" s="9">
        <v>166.02</v>
      </c>
      <c r="F11" s="9">
        <v>6517.9452000000001</v>
      </c>
      <c r="G11" s="8">
        <v>0</v>
      </c>
      <c r="H11" s="8">
        <v>39.26</v>
      </c>
      <c r="I11" s="8">
        <v>39.26</v>
      </c>
      <c r="J11" s="10">
        <f t="shared" si="0"/>
        <v>1</v>
      </c>
      <c r="K11" s="10">
        <f t="shared" si="1"/>
        <v>1</v>
      </c>
      <c r="L11" s="9">
        <f t="shared" si="2"/>
        <v>0</v>
      </c>
      <c r="M11" s="9">
        <f t="shared" si="3"/>
        <v>6517.9452000000001</v>
      </c>
      <c r="N11" s="9">
        <f t="shared" si="4"/>
        <v>6517.9452000000001</v>
      </c>
    </row>
    <row r="12" spans="1:14" ht="15" customHeight="1">
      <c r="A12" s="6" t="s">
        <v>22</v>
      </c>
      <c r="B12" s="6" t="s">
        <v>23</v>
      </c>
      <c r="C12" s="7" t="s">
        <v>19</v>
      </c>
      <c r="D12" s="8">
        <v>90.14</v>
      </c>
      <c r="E12" s="9">
        <v>166.02</v>
      </c>
      <c r="F12" s="9">
        <v>14965.042800000001</v>
      </c>
      <c r="G12" s="8">
        <v>0</v>
      </c>
      <c r="H12" s="8">
        <v>90.14</v>
      </c>
      <c r="I12" s="8">
        <v>90.14</v>
      </c>
      <c r="J12" s="10">
        <f t="shared" si="0"/>
        <v>1</v>
      </c>
      <c r="K12" s="10">
        <f t="shared" si="1"/>
        <v>1</v>
      </c>
      <c r="L12" s="9">
        <f t="shared" si="2"/>
        <v>0</v>
      </c>
      <c r="M12" s="9">
        <f t="shared" si="3"/>
        <v>14965.042800000001</v>
      </c>
      <c r="N12" s="9">
        <f t="shared" si="4"/>
        <v>14965.042800000001</v>
      </c>
    </row>
    <row r="13" spans="1:14" ht="15" customHeight="1">
      <c r="A13" s="20" t="s">
        <v>24</v>
      </c>
      <c r="B13" s="16" t="s">
        <v>133</v>
      </c>
      <c r="C13" s="17"/>
      <c r="D13" s="17"/>
      <c r="E13" s="17"/>
      <c r="F13" s="17"/>
      <c r="G13" s="18"/>
      <c r="H13" s="18"/>
      <c r="I13" s="18"/>
      <c r="J13" s="18"/>
      <c r="K13" s="19"/>
      <c r="L13" s="17"/>
      <c r="M13" s="17"/>
      <c r="N13" s="17"/>
    </row>
    <row r="14" spans="1:14" ht="15" customHeight="1">
      <c r="A14" s="21" t="s">
        <v>136</v>
      </c>
      <c r="B14" s="6" t="s">
        <v>25</v>
      </c>
      <c r="C14" s="7" t="s">
        <v>19</v>
      </c>
      <c r="D14" s="8">
        <v>480</v>
      </c>
      <c r="E14" s="9">
        <v>104.77</v>
      </c>
      <c r="F14" s="9">
        <v>50289.599999999999</v>
      </c>
      <c r="G14" s="8">
        <v>0</v>
      </c>
      <c r="H14" s="8">
        <v>480</v>
      </c>
      <c r="I14" s="8">
        <v>480</v>
      </c>
      <c r="J14" s="10">
        <f t="shared" si="0"/>
        <v>1</v>
      </c>
      <c r="K14" s="10">
        <f t="shared" si="1"/>
        <v>1</v>
      </c>
      <c r="L14" s="9">
        <f t="shared" si="2"/>
        <v>0</v>
      </c>
      <c r="M14" s="9">
        <f t="shared" si="3"/>
        <v>50289.599999999999</v>
      </c>
      <c r="N14" s="9">
        <f t="shared" si="4"/>
        <v>50289.599999999999</v>
      </c>
    </row>
    <row r="15" spans="1:14" ht="15" customHeight="1">
      <c r="A15" s="20" t="s">
        <v>26</v>
      </c>
      <c r="B15" s="16" t="s">
        <v>134</v>
      </c>
      <c r="C15" s="17"/>
      <c r="D15" s="17"/>
      <c r="E15" s="17"/>
      <c r="F15" s="17"/>
      <c r="G15" s="18"/>
      <c r="H15" s="18"/>
      <c r="I15" s="18"/>
      <c r="J15" s="18"/>
      <c r="K15" s="19"/>
      <c r="L15" s="17"/>
      <c r="M15" s="17"/>
      <c r="N15" s="17"/>
    </row>
    <row r="16" spans="1:14" ht="15" customHeight="1">
      <c r="A16" s="21" t="s">
        <v>135</v>
      </c>
      <c r="B16" s="6" t="s">
        <v>27</v>
      </c>
      <c r="C16" s="7" t="s">
        <v>14</v>
      </c>
      <c r="D16" s="8">
        <v>1</v>
      </c>
      <c r="E16" s="9">
        <v>12944.01</v>
      </c>
      <c r="F16" s="9">
        <v>12944.01</v>
      </c>
      <c r="G16" s="8">
        <v>0</v>
      </c>
      <c r="H16" s="8">
        <v>0</v>
      </c>
      <c r="I16" s="8">
        <v>0</v>
      </c>
      <c r="J16" s="10">
        <f t="shared" si="0"/>
        <v>0</v>
      </c>
      <c r="K16" s="10">
        <f t="shared" si="1"/>
        <v>0</v>
      </c>
      <c r="L16" s="9">
        <f t="shared" si="2"/>
        <v>0</v>
      </c>
      <c r="M16" s="9">
        <f t="shared" si="3"/>
        <v>0</v>
      </c>
      <c r="N16" s="9">
        <f t="shared" si="4"/>
        <v>0</v>
      </c>
    </row>
    <row r="17" spans="1:14" ht="15" customHeight="1">
      <c r="A17" s="15" t="s">
        <v>28</v>
      </c>
      <c r="B17" s="16" t="s">
        <v>29</v>
      </c>
      <c r="C17" s="17"/>
      <c r="D17" s="17"/>
      <c r="E17" s="17"/>
      <c r="F17" s="17"/>
      <c r="G17" s="19"/>
      <c r="H17" s="19"/>
      <c r="I17" s="19"/>
      <c r="J17" s="19"/>
      <c r="K17" s="19"/>
      <c r="L17" s="17"/>
      <c r="M17" s="17"/>
      <c r="N17" s="17"/>
    </row>
    <row r="18" spans="1:14" ht="15" customHeight="1">
      <c r="A18" s="6" t="s">
        <v>30</v>
      </c>
      <c r="B18" s="6" t="s">
        <v>31</v>
      </c>
      <c r="C18" s="7" t="s">
        <v>32</v>
      </c>
      <c r="D18" s="8">
        <v>8</v>
      </c>
      <c r="E18" s="9">
        <v>4668.41</v>
      </c>
      <c r="F18" s="9">
        <v>37347.279999999999</v>
      </c>
      <c r="G18" s="8">
        <v>0</v>
      </c>
      <c r="H18" s="8">
        <v>1</v>
      </c>
      <c r="I18" s="8">
        <v>1</v>
      </c>
      <c r="J18" s="10">
        <f>H18/D18</f>
        <v>0.125</v>
      </c>
      <c r="K18" s="10">
        <f>I18/D18</f>
        <v>0.125</v>
      </c>
      <c r="L18" s="9">
        <f>G18*E18</f>
        <v>0</v>
      </c>
      <c r="M18" s="9">
        <f>H18*E18</f>
        <v>4668.41</v>
      </c>
      <c r="N18" s="9">
        <f>I18*E18</f>
        <v>4668.41</v>
      </c>
    </row>
    <row r="19" spans="1:14" ht="15" customHeight="1">
      <c r="A19" s="15" t="s">
        <v>33</v>
      </c>
      <c r="B19" s="16" t="s">
        <v>34</v>
      </c>
      <c r="C19" s="17"/>
      <c r="D19" s="17"/>
      <c r="E19" s="17"/>
      <c r="F19" s="17"/>
      <c r="G19" s="19"/>
      <c r="H19" s="19"/>
      <c r="I19" s="19"/>
      <c r="J19" s="19"/>
      <c r="K19" s="19"/>
      <c r="L19" s="17"/>
      <c r="M19" s="17"/>
      <c r="N19" s="17"/>
    </row>
    <row r="20" spans="1:14" ht="15" customHeight="1">
      <c r="A20" s="6" t="s">
        <v>35</v>
      </c>
      <c r="B20" s="6" t="s">
        <v>36</v>
      </c>
      <c r="C20" s="7" t="s">
        <v>37</v>
      </c>
      <c r="D20" s="8">
        <v>0.81</v>
      </c>
      <c r="E20" s="9">
        <v>10262.450000000001</v>
      </c>
      <c r="F20" s="9">
        <v>8312.584499999999</v>
      </c>
      <c r="G20" s="8">
        <v>0</v>
      </c>
      <c r="H20" s="8">
        <v>0</v>
      </c>
      <c r="I20" s="8">
        <v>0</v>
      </c>
      <c r="J20" s="10">
        <f>H20/D20</f>
        <v>0</v>
      </c>
      <c r="K20" s="10">
        <f>I20/D20</f>
        <v>0</v>
      </c>
      <c r="L20" s="9">
        <f>G20*E20</f>
        <v>0</v>
      </c>
      <c r="M20" s="9">
        <f>H20*E20</f>
        <v>0</v>
      </c>
      <c r="N20" s="9">
        <f>I20*E20</f>
        <v>0</v>
      </c>
    </row>
    <row r="21" spans="1:14" ht="15" customHeight="1">
      <c r="A21" s="15" t="s">
        <v>38</v>
      </c>
      <c r="B21" s="16" t="s">
        <v>39</v>
      </c>
      <c r="C21" s="17"/>
      <c r="D21" s="17"/>
      <c r="E21" s="17"/>
      <c r="F21" s="17"/>
      <c r="G21" s="19"/>
      <c r="H21" s="19"/>
      <c r="I21" s="19"/>
      <c r="J21" s="19"/>
      <c r="K21" s="19"/>
      <c r="L21" s="17"/>
      <c r="M21" s="17"/>
      <c r="N21" s="17"/>
    </row>
    <row r="22" spans="1:14" ht="15" customHeight="1">
      <c r="A22" s="6" t="s">
        <v>40</v>
      </c>
      <c r="B22" s="6" t="s">
        <v>41</v>
      </c>
      <c r="C22" s="7" t="s">
        <v>19</v>
      </c>
      <c r="D22" s="8">
        <v>167.52</v>
      </c>
      <c r="E22" s="9">
        <v>378.39</v>
      </c>
      <c r="F22" s="9">
        <v>63387.892800000001</v>
      </c>
      <c r="G22" s="8">
        <v>0</v>
      </c>
      <c r="H22" s="8">
        <v>0</v>
      </c>
      <c r="I22" s="8">
        <v>0</v>
      </c>
      <c r="J22" s="10">
        <f>H22/D22</f>
        <v>0</v>
      </c>
      <c r="K22" s="10">
        <f>I22/D22</f>
        <v>0</v>
      </c>
      <c r="L22" s="9">
        <f>G22*E22</f>
        <v>0</v>
      </c>
      <c r="M22" s="9">
        <f>H22*E22</f>
        <v>0</v>
      </c>
      <c r="N22" s="9">
        <f>I22*E22</f>
        <v>0</v>
      </c>
    </row>
    <row r="23" spans="1:14" ht="15" customHeight="1">
      <c r="A23" s="6" t="s">
        <v>42</v>
      </c>
      <c r="B23" s="6" t="s">
        <v>43</v>
      </c>
      <c r="C23" s="7" t="s">
        <v>19</v>
      </c>
      <c r="D23" s="8">
        <v>193.4</v>
      </c>
      <c r="E23" s="9">
        <v>327.76</v>
      </c>
      <c r="F23" s="9">
        <v>63388.784000000007</v>
      </c>
      <c r="G23" s="8">
        <v>0</v>
      </c>
      <c r="H23" s="8">
        <v>0</v>
      </c>
      <c r="I23" s="8">
        <v>0</v>
      </c>
      <c r="J23" s="10">
        <f>H23/D23</f>
        <v>0</v>
      </c>
      <c r="K23" s="10">
        <f>I23/D23</f>
        <v>0</v>
      </c>
      <c r="L23" s="9">
        <f>G23*E23</f>
        <v>0</v>
      </c>
      <c r="M23" s="9">
        <f>H23*E23</f>
        <v>0</v>
      </c>
      <c r="N23" s="9">
        <f>I23*E23</f>
        <v>0</v>
      </c>
    </row>
    <row r="24" spans="1:14" ht="15" customHeight="1">
      <c r="A24" s="6" t="s">
        <v>44</v>
      </c>
      <c r="B24" s="6" t="s">
        <v>45</v>
      </c>
      <c r="C24" s="7" t="s">
        <v>19</v>
      </c>
      <c r="D24" s="8">
        <v>73.13600000000001</v>
      </c>
      <c r="E24" s="9">
        <v>301.27999999999997</v>
      </c>
      <c r="F24" s="9">
        <v>22034.414079999999</v>
      </c>
      <c r="G24" s="8">
        <v>0</v>
      </c>
      <c r="H24" s="8">
        <v>0</v>
      </c>
      <c r="I24" s="8">
        <v>0</v>
      </c>
      <c r="J24" s="10">
        <f>H24/D24</f>
        <v>0</v>
      </c>
      <c r="K24" s="10">
        <f>I24/D24</f>
        <v>0</v>
      </c>
      <c r="L24" s="9">
        <f>G24*E24</f>
        <v>0</v>
      </c>
      <c r="M24" s="9">
        <f>H24*E24</f>
        <v>0</v>
      </c>
      <c r="N24" s="9">
        <f>I24*E24</f>
        <v>0</v>
      </c>
    </row>
    <row r="25" spans="1:14" ht="15" customHeight="1">
      <c r="A25" s="6" t="s">
        <v>46</v>
      </c>
      <c r="B25" s="6" t="s">
        <v>47</v>
      </c>
      <c r="C25" s="7" t="s">
        <v>19</v>
      </c>
      <c r="D25" s="8">
        <v>6.48</v>
      </c>
      <c r="E25" s="9">
        <v>972.27</v>
      </c>
      <c r="F25" s="9">
        <v>6300.3095999999996</v>
      </c>
      <c r="G25" s="8">
        <v>0</v>
      </c>
      <c r="H25" s="8">
        <v>0</v>
      </c>
      <c r="I25" s="8">
        <v>0</v>
      </c>
      <c r="J25" s="10">
        <f>H25/D25</f>
        <v>0</v>
      </c>
      <c r="K25" s="10">
        <f>I25/D25</f>
        <v>0</v>
      </c>
      <c r="L25" s="9">
        <f>G25*E25</f>
        <v>0</v>
      </c>
      <c r="M25" s="9">
        <f>H25*E25</f>
        <v>0</v>
      </c>
      <c r="N25" s="9">
        <f>I25*E25</f>
        <v>0</v>
      </c>
    </row>
    <row r="26" spans="1:14" ht="15" customHeight="1">
      <c r="A26" s="15" t="s">
        <v>48</v>
      </c>
      <c r="B26" s="16" t="s">
        <v>49</v>
      </c>
      <c r="C26" s="17"/>
      <c r="D26" s="17"/>
      <c r="E26" s="17"/>
      <c r="F26" s="17"/>
      <c r="G26" s="19"/>
      <c r="H26" s="19"/>
      <c r="I26" s="19"/>
      <c r="J26" s="19"/>
      <c r="K26" s="19"/>
      <c r="L26" s="17"/>
      <c r="M26" s="17"/>
      <c r="N26" s="17"/>
    </row>
    <row r="27" spans="1:14" ht="15" customHeight="1">
      <c r="A27" s="6" t="s">
        <v>50</v>
      </c>
      <c r="B27" s="6" t="s">
        <v>51</v>
      </c>
      <c r="C27" s="7" t="s">
        <v>19</v>
      </c>
      <c r="D27" s="8">
        <v>68.8</v>
      </c>
      <c r="E27" s="9">
        <v>569.64</v>
      </c>
      <c r="F27" s="9">
        <v>39191.232000000004</v>
      </c>
      <c r="G27" s="8">
        <v>0</v>
      </c>
      <c r="H27" s="8">
        <v>0</v>
      </c>
      <c r="I27" s="8">
        <v>0</v>
      </c>
      <c r="J27" s="10">
        <f>H27/D27</f>
        <v>0</v>
      </c>
      <c r="K27" s="10">
        <f>I27/D27</f>
        <v>0</v>
      </c>
      <c r="L27" s="9">
        <f>G27*E27</f>
        <v>0</v>
      </c>
      <c r="M27" s="9">
        <f>H27*E27</f>
        <v>0</v>
      </c>
      <c r="N27" s="9">
        <f>I27*E27</f>
        <v>0</v>
      </c>
    </row>
    <row r="28" spans="1:14" ht="15" customHeight="1">
      <c r="A28" s="15" t="s">
        <v>52</v>
      </c>
      <c r="B28" s="16" t="s">
        <v>53</v>
      </c>
      <c r="C28" s="17"/>
      <c r="D28" s="17"/>
      <c r="E28" s="17"/>
      <c r="F28" s="17"/>
      <c r="G28" s="19"/>
      <c r="H28" s="19"/>
      <c r="I28" s="19"/>
      <c r="J28" s="19"/>
      <c r="K28" s="19"/>
      <c r="L28" s="17"/>
      <c r="M28" s="17"/>
      <c r="N28" s="17"/>
    </row>
    <row r="29" spans="1:14" ht="15" customHeight="1">
      <c r="A29" s="6" t="s">
        <v>54</v>
      </c>
      <c r="B29" s="6" t="s">
        <v>55</v>
      </c>
      <c r="C29" s="7" t="s">
        <v>19</v>
      </c>
      <c r="D29" s="8">
        <v>126.4</v>
      </c>
      <c r="E29" s="9">
        <v>599.78</v>
      </c>
      <c r="F29" s="9">
        <v>75812.191999999995</v>
      </c>
      <c r="G29" s="8">
        <v>0</v>
      </c>
      <c r="H29" s="8">
        <v>0</v>
      </c>
      <c r="I29" s="8">
        <v>0</v>
      </c>
      <c r="J29" s="10">
        <f>H29/D29</f>
        <v>0</v>
      </c>
      <c r="K29" s="10">
        <f>I29/D29</f>
        <v>0</v>
      </c>
      <c r="L29" s="9">
        <f>G29*E29</f>
        <v>0</v>
      </c>
      <c r="M29" s="9">
        <f>H29*E29</f>
        <v>0</v>
      </c>
      <c r="N29" s="9">
        <f>I29*E29</f>
        <v>0</v>
      </c>
    </row>
    <row r="30" spans="1:14" ht="15" customHeight="1">
      <c r="A30" s="15" t="s">
        <v>56</v>
      </c>
      <c r="B30" s="16" t="s">
        <v>57</v>
      </c>
      <c r="C30" s="17"/>
      <c r="D30" s="17"/>
      <c r="E30" s="17"/>
      <c r="F30" s="17"/>
      <c r="G30" s="19"/>
      <c r="H30" s="19"/>
      <c r="I30" s="19"/>
      <c r="J30" s="19"/>
      <c r="K30" s="19"/>
      <c r="L30" s="17"/>
      <c r="M30" s="17"/>
      <c r="N30" s="17"/>
    </row>
    <row r="31" spans="1:14" ht="15" customHeight="1">
      <c r="A31" s="6" t="s">
        <v>58</v>
      </c>
      <c r="B31" s="6" t="s">
        <v>59</v>
      </c>
      <c r="C31" s="7" t="s">
        <v>19</v>
      </c>
      <c r="D31" s="8">
        <v>129.30000000000001</v>
      </c>
      <c r="E31" s="9">
        <v>155.24</v>
      </c>
      <c r="F31" s="9">
        <v>20072.531999999999</v>
      </c>
      <c r="G31" s="8">
        <v>0</v>
      </c>
      <c r="H31" s="8">
        <v>0</v>
      </c>
      <c r="I31" s="8">
        <v>0</v>
      </c>
      <c r="J31" s="10">
        <f>H31/D31</f>
        <v>0</v>
      </c>
      <c r="K31" s="10">
        <f>I31/D31</f>
        <v>0</v>
      </c>
      <c r="L31" s="9">
        <f>G31*E31</f>
        <v>0</v>
      </c>
      <c r="M31" s="9">
        <f>H31*E31</f>
        <v>0</v>
      </c>
      <c r="N31" s="9">
        <f>I31*E31</f>
        <v>0</v>
      </c>
    </row>
    <row r="32" spans="1:14" ht="15" customHeight="1">
      <c r="A32" s="15" t="s">
        <v>60</v>
      </c>
      <c r="B32" s="16" t="s">
        <v>61</v>
      </c>
      <c r="C32" s="17"/>
      <c r="D32" s="17"/>
      <c r="E32" s="17"/>
      <c r="F32" s="17"/>
      <c r="G32" s="19"/>
      <c r="H32" s="19"/>
      <c r="I32" s="19"/>
      <c r="J32" s="19"/>
      <c r="K32" s="19"/>
      <c r="L32" s="17"/>
      <c r="M32" s="17"/>
      <c r="N32" s="17"/>
    </row>
    <row r="33" spans="1:14" ht="15" customHeight="1">
      <c r="A33" s="6" t="s">
        <v>62</v>
      </c>
      <c r="B33" s="6" t="s">
        <v>63</v>
      </c>
      <c r="C33" s="7" t="s">
        <v>19</v>
      </c>
      <c r="D33" s="8">
        <v>39.159999999999997</v>
      </c>
      <c r="E33" s="9">
        <v>1198.67</v>
      </c>
      <c r="F33" s="9">
        <v>46939.917199999996</v>
      </c>
      <c r="G33" s="8">
        <v>0</v>
      </c>
      <c r="H33" s="8">
        <v>0</v>
      </c>
      <c r="I33" s="8">
        <v>0</v>
      </c>
      <c r="J33" s="10">
        <f>H33/D33</f>
        <v>0</v>
      </c>
      <c r="K33" s="10">
        <f>I33/D33</f>
        <v>0</v>
      </c>
      <c r="L33" s="9">
        <f>G33*E33</f>
        <v>0</v>
      </c>
      <c r="M33" s="9">
        <f>H33*E33</f>
        <v>0</v>
      </c>
      <c r="N33" s="9">
        <f>I33*E33</f>
        <v>0</v>
      </c>
    </row>
    <row r="34" spans="1:14" ht="15" customHeight="1">
      <c r="A34" s="6" t="s">
        <v>64</v>
      </c>
      <c r="B34" s="6" t="s">
        <v>65</v>
      </c>
      <c r="C34" s="7" t="s">
        <v>19</v>
      </c>
      <c r="D34" s="8">
        <v>51.7</v>
      </c>
      <c r="E34" s="9">
        <v>873.6</v>
      </c>
      <c r="F34" s="9">
        <v>45165.120000000003</v>
      </c>
      <c r="G34" s="8">
        <v>0</v>
      </c>
      <c r="H34" s="8">
        <v>0</v>
      </c>
      <c r="I34" s="8">
        <v>0</v>
      </c>
      <c r="J34" s="10">
        <f>H34/D34</f>
        <v>0</v>
      </c>
      <c r="K34" s="10">
        <f>I34/D34</f>
        <v>0</v>
      </c>
      <c r="L34" s="9">
        <f>G34*E34</f>
        <v>0</v>
      </c>
      <c r="M34" s="9">
        <f>H34*E34</f>
        <v>0</v>
      </c>
      <c r="N34" s="9">
        <f>I34*E34</f>
        <v>0</v>
      </c>
    </row>
    <row r="35" spans="1:14" ht="15" customHeight="1">
      <c r="A35" s="6" t="s">
        <v>66</v>
      </c>
      <c r="B35" s="6" t="s">
        <v>67</v>
      </c>
      <c r="C35" s="7" t="s">
        <v>19</v>
      </c>
      <c r="D35" s="8">
        <v>164.44</v>
      </c>
      <c r="E35" s="9">
        <v>795.52</v>
      </c>
      <c r="F35" s="9">
        <v>130815.30880000001</v>
      </c>
      <c r="G35" s="8">
        <v>0</v>
      </c>
      <c r="H35" s="8">
        <v>0</v>
      </c>
      <c r="I35" s="8">
        <v>0</v>
      </c>
      <c r="J35" s="10">
        <f>H35/D35</f>
        <v>0</v>
      </c>
      <c r="K35" s="10">
        <f>I35/D35</f>
        <v>0</v>
      </c>
      <c r="L35" s="9">
        <f>G35*E35</f>
        <v>0</v>
      </c>
      <c r="M35" s="9">
        <f>H35*E35</f>
        <v>0</v>
      </c>
      <c r="N35" s="9">
        <f>I35*E35</f>
        <v>0</v>
      </c>
    </row>
    <row r="36" spans="1:14" ht="15" customHeight="1">
      <c r="A36" s="6" t="s">
        <v>68</v>
      </c>
      <c r="B36" s="6" t="s">
        <v>69</v>
      </c>
      <c r="C36" s="7" t="s">
        <v>19</v>
      </c>
      <c r="D36" s="8">
        <v>35.42</v>
      </c>
      <c r="E36" s="9">
        <v>1289.8</v>
      </c>
      <c r="F36" s="9">
        <v>45684.715999999993</v>
      </c>
      <c r="G36" s="8">
        <v>0</v>
      </c>
      <c r="H36" s="8">
        <v>0</v>
      </c>
      <c r="I36" s="8">
        <v>0</v>
      </c>
      <c r="J36" s="10">
        <f>H36/D36</f>
        <v>0</v>
      </c>
      <c r="K36" s="10">
        <f>I36/D36</f>
        <v>0</v>
      </c>
      <c r="L36" s="9">
        <f>G36*E36</f>
        <v>0</v>
      </c>
      <c r="M36" s="9">
        <f>H36*E36</f>
        <v>0</v>
      </c>
      <c r="N36" s="9">
        <f>I36*E36</f>
        <v>0</v>
      </c>
    </row>
    <row r="37" spans="1:14" ht="15" customHeight="1">
      <c r="A37" s="6" t="s">
        <v>70</v>
      </c>
      <c r="B37" s="6" t="s">
        <v>71</v>
      </c>
      <c r="C37" s="7" t="s">
        <v>19</v>
      </c>
      <c r="D37" s="8">
        <v>54.72</v>
      </c>
      <c r="E37" s="9">
        <v>1108.71</v>
      </c>
      <c r="F37" s="9">
        <v>60668.611199999999</v>
      </c>
      <c r="G37" s="8">
        <v>0</v>
      </c>
      <c r="H37" s="8">
        <v>0</v>
      </c>
      <c r="I37" s="8">
        <v>0</v>
      </c>
      <c r="J37" s="10">
        <f>H37/D37</f>
        <v>0</v>
      </c>
      <c r="K37" s="10">
        <f>I37/D37</f>
        <v>0</v>
      </c>
      <c r="L37" s="9">
        <f>G37*E37</f>
        <v>0</v>
      </c>
      <c r="M37" s="9">
        <f>H37*E37</f>
        <v>0</v>
      </c>
      <c r="N37" s="9">
        <f>I37*E37</f>
        <v>0</v>
      </c>
    </row>
    <row r="38" spans="1:14" ht="15" customHeight="1">
      <c r="A38" s="15" t="s">
        <v>72</v>
      </c>
      <c r="B38" s="16" t="s">
        <v>73</v>
      </c>
      <c r="C38" s="17"/>
      <c r="D38" s="17"/>
      <c r="E38" s="17"/>
      <c r="F38" s="17"/>
      <c r="G38" s="19"/>
      <c r="H38" s="19"/>
      <c r="I38" s="19"/>
      <c r="J38" s="19"/>
      <c r="K38" s="19"/>
      <c r="L38" s="17"/>
      <c r="M38" s="17"/>
      <c r="N38" s="17"/>
    </row>
    <row r="39" spans="1:14" ht="15" customHeight="1">
      <c r="A39" s="6" t="s">
        <v>74</v>
      </c>
      <c r="B39" s="6" t="s">
        <v>75</v>
      </c>
      <c r="C39" s="7" t="s">
        <v>19</v>
      </c>
      <c r="D39" s="8">
        <v>102.73200000000001</v>
      </c>
      <c r="E39" s="9">
        <v>876.85</v>
      </c>
      <c r="F39" s="9">
        <v>90080.554199999999</v>
      </c>
      <c r="G39" s="8">
        <v>0</v>
      </c>
      <c r="H39" s="8">
        <v>0</v>
      </c>
      <c r="I39" s="8">
        <v>0</v>
      </c>
      <c r="J39" s="10">
        <f>H39/D39</f>
        <v>0</v>
      </c>
      <c r="K39" s="10">
        <f>I39/D39</f>
        <v>0</v>
      </c>
      <c r="L39" s="9">
        <f>G39*E39</f>
        <v>0</v>
      </c>
      <c r="M39" s="9">
        <f>H39*E39</f>
        <v>0</v>
      </c>
      <c r="N39" s="9">
        <f>I39*E39</f>
        <v>0</v>
      </c>
    </row>
    <row r="40" spans="1:14" ht="15" customHeight="1">
      <c r="A40" s="15" t="s">
        <v>76</v>
      </c>
      <c r="B40" s="16" t="s">
        <v>77</v>
      </c>
      <c r="C40" s="17"/>
      <c r="D40" s="17"/>
      <c r="E40" s="17"/>
      <c r="F40" s="17"/>
      <c r="G40" s="19"/>
      <c r="H40" s="19"/>
      <c r="I40" s="19"/>
      <c r="J40" s="19"/>
      <c r="K40" s="19"/>
      <c r="L40" s="17"/>
      <c r="M40" s="17"/>
      <c r="N40" s="17"/>
    </row>
    <row r="41" spans="1:14" ht="15" customHeight="1">
      <c r="A41" s="6" t="s">
        <v>78</v>
      </c>
      <c r="B41" s="6" t="s">
        <v>79</v>
      </c>
      <c r="C41" s="7" t="s">
        <v>19</v>
      </c>
      <c r="D41" s="8">
        <v>173.65200000000002</v>
      </c>
      <c r="E41" s="9">
        <v>538.13</v>
      </c>
      <c r="F41" s="9">
        <v>93447.350760000001</v>
      </c>
      <c r="G41" s="8">
        <v>0</v>
      </c>
      <c r="H41" s="8">
        <v>0</v>
      </c>
      <c r="I41" s="8">
        <v>0</v>
      </c>
      <c r="J41" s="10">
        <f>H41/D41</f>
        <v>0</v>
      </c>
      <c r="K41" s="10">
        <f>I41/D41</f>
        <v>0</v>
      </c>
      <c r="L41" s="9">
        <f>G41*E41</f>
        <v>0</v>
      </c>
      <c r="M41" s="9">
        <f>H41*E41</f>
        <v>0</v>
      </c>
      <c r="N41" s="9">
        <f>I41*E41</f>
        <v>0</v>
      </c>
    </row>
    <row r="42" spans="1:14" ht="15" customHeight="1">
      <c r="A42" s="15" t="s">
        <v>80</v>
      </c>
      <c r="B42" s="16" t="s">
        <v>81</v>
      </c>
      <c r="C42" s="17"/>
      <c r="D42" s="17"/>
      <c r="E42" s="17"/>
      <c r="F42" s="17"/>
      <c r="G42" s="19"/>
      <c r="H42" s="19"/>
      <c r="I42" s="19"/>
      <c r="J42" s="19"/>
      <c r="K42" s="19"/>
      <c r="L42" s="17"/>
      <c r="M42" s="17"/>
      <c r="N42" s="17"/>
    </row>
    <row r="43" spans="1:14" ht="15" customHeight="1">
      <c r="A43" s="6" t="s">
        <v>82</v>
      </c>
      <c r="B43" s="6" t="s">
        <v>83</v>
      </c>
      <c r="C43" s="7" t="s">
        <v>14</v>
      </c>
      <c r="D43" s="8">
        <v>1</v>
      </c>
      <c r="E43" s="9">
        <v>110697.26</v>
      </c>
      <c r="F43" s="9">
        <v>110697.26</v>
      </c>
      <c r="G43" s="8">
        <v>0</v>
      </c>
      <c r="H43" s="8">
        <v>0.15</v>
      </c>
      <c r="I43" s="8">
        <v>0.15</v>
      </c>
      <c r="J43" s="10">
        <f>H43/D43</f>
        <v>0.15</v>
      </c>
      <c r="K43" s="10">
        <f>I43/D43</f>
        <v>0.15</v>
      </c>
      <c r="L43" s="9">
        <f>G43*E43</f>
        <v>0</v>
      </c>
      <c r="M43" s="9">
        <f>H43*E43</f>
        <v>16604.589</v>
      </c>
      <c r="N43" s="9">
        <f>I43*E43</f>
        <v>16604.589</v>
      </c>
    </row>
    <row r="44" spans="1:14" ht="15" customHeight="1">
      <c r="A44" s="6" t="s">
        <v>84</v>
      </c>
      <c r="B44" s="6" t="s">
        <v>85</v>
      </c>
      <c r="C44" s="7" t="s">
        <v>32</v>
      </c>
      <c r="D44" s="8">
        <v>1</v>
      </c>
      <c r="E44" s="9">
        <v>8615</v>
      </c>
      <c r="F44" s="9">
        <v>8615</v>
      </c>
      <c r="G44" s="8">
        <v>0</v>
      </c>
      <c r="H44" s="8">
        <v>0</v>
      </c>
      <c r="I44" s="8">
        <v>0</v>
      </c>
      <c r="J44" s="10">
        <f>H44/D44</f>
        <v>0</v>
      </c>
      <c r="K44" s="10">
        <f>I44/D44</f>
        <v>0</v>
      </c>
      <c r="L44" s="9">
        <f>G44*E44</f>
        <v>0</v>
      </c>
      <c r="M44" s="9">
        <f>H44*E44</f>
        <v>0</v>
      </c>
      <c r="N44" s="9">
        <f>I44*E44</f>
        <v>0</v>
      </c>
    </row>
    <row r="45" spans="1:14" ht="15" customHeight="1">
      <c r="A45" s="15" t="s">
        <v>86</v>
      </c>
      <c r="B45" s="16" t="s">
        <v>87</v>
      </c>
      <c r="C45" s="17"/>
      <c r="D45" s="17"/>
      <c r="E45" s="17"/>
      <c r="F45" s="17"/>
      <c r="G45" s="19"/>
      <c r="H45" s="19"/>
      <c r="I45" s="19"/>
      <c r="J45" s="19"/>
      <c r="K45" s="19"/>
      <c r="L45" s="17"/>
      <c r="M45" s="17"/>
      <c r="N45" s="17"/>
    </row>
    <row r="46" spans="1:14" ht="15" customHeight="1">
      <c r="A46" s="6" t="s">
        <v>88</v>
      </c>
      <c r="B46" s="6" t="s">
        <v>89</v>
      </c>
      <c r="C46" s="7" t="s">
        <v>19</v>
      </c>
      <c r="D46" s="8">
        <v>1257.0934999999999</v>
      </c>
      <c r="E46" s="9">
        <v>159.85</v>
      </c>
      <c r="F46" s="9">
        <v>200946.39597499999</v>
      </c>
      <c r="G46" s="8">
        <v>0</v>
      </c>
      <c r="H46" s="8">
        <v>0</v>
      </c>
      <c r="I46" s="8">
        <v>0</v>
      </c>
      <c r="J46" s="10">
        <f t="shared" ref="J46:J51" si="5">H46/D46</f>
        <v>0</v>
      </c>
      <c r="K46" s="10">
        <f t="shared" ref="K46:K51" si="6">I46/D46</f>
        <v>0</v>
      </c>
      <c r="L46" s="9">
        <f t="shared" ref="L46:L51" si="7">G46*E46</f>
        <v>0</v>
      </c>
      <c r="M46" s="9">
        <f t="shared" ref="M46:M51" si="8">H46*E46</f>
        <v>0</v>
      </c>
      <c r="N46" s="9">
        <f t="shared" ref="N46:N51" si="9">I46*E46</f>
        <v>0</v>
      </c>
    </row>
    <row r="47" spans="1:14" ht="15" customHeight="1">
      <c r="A47" s="6" t="s">
        <v>90</v>
      </c>
      <c r="B47" s="6" t="s">
        <v>91</v>
      </c>
      <c r="C47" s="7" t="s">
        <v>19</v>
      </c>
      <c r="D47" s="8">
        <v>687.97</v>
      </c>
      <c r="E47" s="9">
        <v>162.5</v>
      </c>
      <c r="F47" s="9">
        <v>111795.125</v>
      </c>
      <c r="G47" s="8">
        <v>0</v>
      </c>
      <c r="H47" s="8">
        <v>0</v>
      </c>
      <c r="I47" s="8">
        <v>0</v>
      </c>
      <c r="J47" s="10">
        <f t="shared" si="5"/>
        <v>0</v>
      </c>
      <c r="K47" s="10">
        <f t="shared" si="6"/>
        <v>0</v>
      </c>
      <c r="L47" s="9">
        <f t="shared" si="7"/>
        <v>0</v>
      </c>
      <c r="M47" s="9">
        <f t="shared" si="8"/>
        <v>0</v>
      </c>
      <c r="N47" s="9">
        <f t="shared" si="9"/>
        <v>0</v>
      </c>
    </row>
    <row r="48" spans="1:14" ht="15" customHeight="1">
      <c r="A48" s="6" t="s">
        <v>92</v>
      </c>
      <c r="B48" s="6" t="s">
        <v>93</v>
      </c>
      <c r="C48" s="7" t="s">
        <v>19</v>
      </c>
      <c r="D48" s="8">
        <v>676.89649999999995</v>
      </c>
      <c r="E48" s="9">
        <v>180.13</v>
      </c>
      <c r="F48" s="9">
        <v>121929.366545</v>
      </c>
      <c r="G48" s="8">
        <v>0</v>
      </c>
      <c r="H48" s="8">
        <v>0</v>
      </c>
      <c r="I48" s="8">
        <v>0</v>
      </c>
      <c r="J48" s="10">
        <f t="shared" si="5"/>
        <v>0</v>
      </c>
      <c r="K48" s="10">
        <f t="shared" si="6"/>
        <v>0</v>
      </c>
      <c r="L48" s="9">
        <f t="shared" si="7"/>
        <v>0</v>
      </c>
      <c r="M48" s="9">
        <f t="shared" si="8"/>
        <v>0</v>
      </c>
      <c r="N48" s="9">
        <f t="shared" si="9"/>
        <v>0</v>
      </c>
    </row>
    <row r="49" spans="1:14" ht="15" customHeight="1">
      <c r="A49" s="6" t="s">
        <v>94</v>
      </c>
      <c r="B49" s="6" t="s">
        <v>95</v>
      </c>
      <c r="C49" s="7" t="s">
        <v>19</v>
      </c>
      <c r="D49" s="8">
        <v>764.11</v>
      </c>
      <c r="E49" s="9">
        <v>224.67</v>
      </c>
      <c r="F49" s="9">
        <v>171672.5937</v>
      </c>
      <c r="G49" s="8">
        <v>0</v>
      </c>
      <c r="H49" s="8">
        <v>0</v>
      </c>
      <c r="I49" s="8">
        <v>0</v>
      </c>
      <c r="J49" s="10">
        <f t="shared" si="5"/>
        <v>0</v>
      </c>
      <c r="K49" s="10">
        <f t="shared" si="6"/>
        <v>0</v>
      </c>
      <c r="L49" s="9">
        <f t="shared" si="7"/>
        <v>0</v>
      </c>
      <c r="M49" s="9">
        <f t="shared" si="8"/>
        <v>0</v>
      </c>
      <c r="N49" s="9">
        <f t="shared" si="9"/>
        <v>0</v>
      </c>
    </row>
    <row r="50" spans="1:14" ht="15" customHeight="1">
      <c r="A50" s="6" t="s">
        <v>96</v>
      </c>
      <c r="B50" s="6" t="s">
        <v>97</v>
      </c>
      <c r="C50" s="7" t="s">
        <v>19</v>
      </c>
      <c r="D50" s="8">
        <v>381.67</v>
      </c>
      <c r="E50" s="9">
        <v>233.69</v>
      </c>
      <c r="F50" s="9">
        <v>89192.462299999999</v>
      </c>
      <c r="G50" s="8">
        <v>0</v>
      </c>
      <c r="H50" s="8">
        <v>0</v>
      </c>
      <c r="I50" s="8">
        <v>0</v>
      </c>
      <c r="J50" s="10">
        <f t="shared" si="5"/>
        <v>0</v>
      </c>
      <c r="K50" s="10">
        <f t="shared" si="6"/>
        <v>0</v>
      </c>
      <c r="L50" s="9">
        <f t="shared" si="7"/>
        <v>0</v>
      </c>
      <c r="M50" s="9">
        <f t="shared" si="8"/>
        <v>0</v>
      </c>
      <c r="N50" s="9">
        <f t="shared" si="9"/>
        <v>0</v>
      </c>
    </row>
    <row r="51" spans="1:14" ht="15" customHeight="1">
      <c r="A51" s="6" t="s">
        <v>98</v>
      </c>
      <c r="B51" s="6" t="s">
        <v>99</v>
      </c>
      <c r="C51" s="7" t="s">
        <v>19</v>
      </c>
      <c r="D51" s="8">
        <v>480</v>
      </c>
      <c r="E51" s="9">
        <v>371.82</v>
      </c>
      <c r="F51" s="9">
        <v>178473.60000000001</v>
      </c>
      <c r="G51" s="8">
        <v>0</v>
      </c>
      <c r="H51" s="8">
        <v>0</v>
      </c>
      <c r="I51" s="8">
        <v>0</v>
      </c>
      <c r="J51" s="10">
        <f t="shared" si="5"/>
        <v>0</v>
      </c>
      <c r="K51" s="10">
        <f t="shared" si="6"/>
        <v>0</v>
      </c>
      <c r="L51" s="9">
        <f t="shared" si="7"/>
        <v>0</v>
      </c>
      <c r="M51" s="9">
        <f t="shared" si="8"/>
        <v>0</v>
      </c>
      <c r="N51" s="9">
        <f t="shared" si="9"/>
        <v>0</v>
      </c>
    </row>
    <row r="52" spans="1:14" ht="15" customHeight="1">
      <c r="A52" s="15" t="s">
        <v>100</v>
      </c>
      <c r="B52" s="16" t="s">
        <v>101</v>
      </c>
      <c r="C52" s="17"/>
      <c r="D52" s="17"/>
      <c r="E52" s="17"/>
      <c r="F52" s="17"/>
      <c r="G52" s="19"/>
      <c r="H52" s="19"/>
      <c r="I52" s="19"/>
      <c r="J52" s="19"/>
      <c r="K52" s="19"/>
      <c r="L52" s="17"/>
      <c r="M52" s="17"/>
      <c r="N52" s="17"/>
    </row>
    <row r="53" spans="1:14" ht="15" customHeight="1">
      <c r="A53" s="6" t="s">
        <v>102</v>
      </c>
      <c r="B53" s="6" t="s">
        <v>103</v>
      </c>
      <c r="C53" s="7" t="s">
        <v>19</v>
      </c>
      <c r="D53" s="8">
        <v>21.46</v>
      </c>
      <c r="E53" s="9">
        <v>1167.42</v>
      </c>
      <c r="F53" s="9">
        <v>25052.833199999997</v>
      </c>
      <c r="G53" s="8">
        <v>0</v>
      </c>
      <c r="H53" s="8">
        <v>0</v>
      </c>
      <c r="I53" s="8">
        <v>0</v>
      </c>
      <c r="J53" s="10">
        <f>H53/D53</f>
        <v>0</v>
      </c>
      <c r="K53" s="10">
        <f>I53/D53</f>
        <v>0</v>
      </c>
      <c r="L53" s="9">
        <f>G53*E53</f>
        <v>0</v>
      </c>
      <c r="M53" s="9">
        <f>H53*E53</f>
        <v>0</v>
      </c>
      <c r="N53" s="9">
        <f>I53*E53</f>
        <v>0</v>
      </c>
    </row>
    <row r="54" spans="1:14" ht="15" customHeight="1">
      <c r="A54" s="15" t="s">
        <v>104</v>
      </c>
      <c r="B54" s="16" t="s">
        <v>128</v>
      </c>
      <c r="C54" s="17"/>
      <c r="D54" s="17"/>
      <c r="E54" s="17"/>
      <c r="F54" s="17"/>
      <c r="G54" s="19"/>
      <c r="H54" s="19"/>
      <c r="I54" s="19"/>
      <c r="J54" s="19"/>
      <c r="K54" s="19"/>
      <c r="L54" s="17"/>
      <c r="M54" s="17"/>
      <c r="N54" s="17"/>
    </row>
    <row r="55" spans="1:14" ht="15" customHeight="1">
      <c r="A55" s="6" t="s">
        <v>105</v>
      </c>
      <c r="B55" s="6" t="s">
        <v>106</v>
      </c>
      <c r="C55" s="7" t="s">
        <v>14</v>
      </c>
      <c r="D55" s="8">
        <v>1</v>
      </c>
      <c r="E55" s="9">
        <v>27321.27</v>
      </c>
      <c r="F55" s="9">
        <v>27321.27</v>
      </c>
      <c r="G55" s="8">
        <v>0</v>
      </c>
      <c r="H55" s="8">
        <v>0</v>
      </c>
      <c r="I55" s="8">
        <v>0</v>
      </c>
      <c r="J55" s="10">
        <f>H55/D55</f>
        <v>0</v>
      </c>
      <c r="K55" s="10">
        <f>I55/D55</f>
        <v>0</v>
      </c>
      <c r="L55" s="9">
        <f>G55*E55</f>
        <v>0</v>
      </c>
      <c r="M55" s="9">
        <f>H55*E55</f>
        <v>0</v>
      </c>
      <c r="N55" s="9">
        <f>I55*E55</f>
        <v>0</v>
      </c>
    </row>
    <row r="56" spans="1:14" ht="15" customHeight="1">
      <c r="A56" s="6" t="s">
        <v>107</v>
      </c>
      <c r="B56" s="6" t="s">
        <v>108</v>
      </c>
      <c r="C56" s="7" t="s">
        <v>14</v>
      </c>
      <c r="D56" s="8">
        <v>1</v>
      </c>
      <c r="E56" s="9">
        <v>16468.04</v>
      </c>
      <c r="F56" s="9">
        <v>16468.04</v>
      </c>
      <c r="G56" s="8">
        <v>0</v>
      </c>
      <c r="H56" s="8">
        <v>0</v>
      </c>
      <c r="I56" s="8">
        <v>0</v>
      </c>
      <c r="J56" s="10">
        <f>H56/D56</f>
        <v>0</v>
      </c>
      <c r="K56" s="10">
        <f>I56/D56</f>
        <v>0</v>
      </c>
      <c r="L56" s="9">
        <f>G56*E56</f>
        <v>0</v>
      </c>
      <c r="M56" s="9">
        <f>H56*E56</f>
        <v>0</v>
      </c>
      <c r="N56" s="9">
        <f>I56*E56</f>
        <v>0</v>
      </c>
    </row>
    <row r="57" spans="1:14" ht="15" customHeight="1">
      <c r="A57" s="15" t="s">
        <v>109</v>
      </c>
      <c r="B57" s="16" t="s">
        <v>110</v>
      </c>
      <c r="C57" s="17"/>
      <c r="D57" s="17"/>
      <c r="E57" s="17"/>
      <c r="F57" s="17"/>
      <c r="G57" s="19"/>
      <c r="H57" s="19"/>
      <c r="I57" s="19"/>
      <c r="J57" s="19"/>
      <c r="K57" s="19"/>
      <c r="L57" s="17"/>
      <c r="M57" s="17"/>
      <c r="N57" s="17"/>
    </row>
    <row r="58" spans="1:14" ht="15" customHeight="1">
      <c r="A58" s="6" t="s">
        <v>111</v>
      </c>
      <c r="B58" s="6" t="s">
        <v>112</v>
      </c>
      <c r="C58" s="7" t="s">
        <v>14</v>
      </c>
      <c r="D58" s="8">
        <v>1</v>
      </c>
      <c r="E58" s="9">
        <v>466866.8</v>
      </c>
      <c r="F58" s="9">
        <v>466866.8</v>
      </c>
      <c r="G58" s="8">
        <v>0</v>
      </c>
      <c r="H58" s="8">
        <v>0</v>
      </c>
      <c r="I58" s="8">
        <v>0</v>
      </c>
      <c r="J58" s="10">
        <f>H58/D58</f>
        <v>0</v>
      </c>
      <c r="K58" s="10">
        <f>I58/D58</f>
        <v>0</v>
      </c>
      <c r="L58" s="9">
        <f>G58*E58</f>
        <v>0</v>
      </c>
      <c r="M58" s="9">
        <f>H58*E58</f>
        <v>0</v>
      </c>
      <c r="N58" s="9">
        <f>I58*E58</f>
        <v>0</v>
      </c>
    </row>
    <row r="59" spans="1:14" ht="15" customHeight="1">
      <c r="A59" s="15" t="s">
        <v>113</v>
      </c>
      <c r="B59" s="16" t="s">
        <v>114</v>
      </c>
      <c r="C59" s="17"/>
      <c r="D59" s="17"/>
      <c r="E59" s="17"/>
      <c r="F59" s="17"/>
      <c r="G59" s="19"/>
      <c r="H59" s="19"/>
      <c r="I59" s="19"/>
      <c r="J59" s="19"/>
      <c r="K59" s="19"/>
      <c r="L59" s="17"/>
      <c r="M59" s="17"/>
      <c r="N59" s="17"/>
    </row>
    <row r="60" spans="1:14" ht="15" customHeight="1">
      <c r="A60" s="6" t="s">
        <v>115</v>
      </c>
      <c r="B60" s="6" t="s">
        <v>116</v>
      </c>
      <c r="C60" s="7" t="s">
        <v>14</v>
      </c>
      <c r="D60" s="8">
        <v>1</v>
      </c>
      <c r="E60" s="9">
        <v>191665.27</v>
      </c>
      <c r="F60" s="9">
        <v>191665.27</v>
      </c>
      <c r="G60" s="8">
        <v>0</v>
      </c>
      <c r="H60" s="8">
        <v>0</v>
      </c>
      <c r="I60" s="8">
        <v>0</v>
      </c>
      <c r="J60" s="10">
        <f>H60/D60</f>
        <v>0</v>
      </c>
      <c r="K60" s="10">
        <f>I60/D60</f>
        <v>0</v>
      </c>
      <c r="L60" s="9">
        <f>G60*E60</f>
        <v>0</v>
      </c>
      <c r="M60" s="9">
        <f>H60*E60</f>
        <v>0</v>
      </c>
      <c r="N60" s="9">
        <f>I60*E60</f>
        <v>0</v>
      </c>
    </row>
    <row r="61" spans="1:14" ht="15" customHeight="1">
      <c r="A61" s="22" t="s">
        <v>117</v>
      </c>
      <c r="B61" s="23" t="s">
        <v>118</v>
      </c>
      <c r="C61" s="24"/>
      <c r="D61" s="24"/>
      <c r="E61" s="24"/>
      <c r="F61" s="24"/>
      <c r="G61" s="25"/>
      <c r="H61" s="25"/>
      <c r="I61" s="25"/>
      <c r="J61" s="25"/>
      <c r="K61" s="25"/>
      <c r="L61" s="24"/>
      <c r="M61" s="24"/>
      <c r="N61" s="26"/>
    </row>
    <row r="62" spans="1:14" ht="15" customHeight="1">
      <c r="A62" s="6" t="s">
        <v>119</v>
      </c>
      <c r="B62" s="6" t="s">
        <v>120</v>
      </c>
      <c r="C62" s="7" t="s">
        <v>14</v>
      </c>
      <c r="D62" s="8">
        <v>1</v>
      </c>
      <c r="E62" s="9">
        <v>91874.83</v>
      </c>
      <c r="F62" s="9">
        <v>91874.83</v>
      </c>
      <c r="G62" s="8">
        <v>0</v>
      </c>
      <c r="H62" s="8">
        <v>0</v>
      </c>
      <c r="I62" s="8">
        <v>0</v>
      </c>
      <c r="J62" s="10">
        <f>H62/D62</f>
        <v>0</v>
      </c>
      <c r="K62" s="10">
        <f>I62/D62</f>
        <v>0</v>
      </c>
      <c r="L62" s="9">
        <f>G62*E62</f>
        <v>0</v>
      </c>
      <c r="M62" s="9">
        <f>H62*E62</f>
        <v>0</v>
      </c>
      <c r="N62" s="9">
        <f>I62*E62</f>
        <v>0</v>
      </c>
    </row>
    <row r="63" spans="1:14" s="5" customFormat="1" ht="27" customHeight="1">
      <c r="K63" s="11" t="s">
        <v>129</v>
      </c>
      <c r="L63" s="12">
        <v>0</v>
      </c>
      <c r="M63" s="12">
        <v>135343.65860000002</v>
      </c>
      <c r="N63" s="12">
        <v>135343.65860000002</v>
      </c>
    </row>
    <row r="64" spans="1:14" ht="19.95" customHeight="1">
      <c r="K64" s="46" t="s">
        <v>130</v>
      </c>
      <c r="L64" s="46"/>
      <c r="M64" s="46"/>
      <c r="N64" s="13">
        <v>135343.65860000002</v>
      </c>
    </row>
    <row r="65" spans="11:14" ht="19.95" customHeight="1">
      <c r="K65" s="46" t="s">
        <v>132</v>
      </c>
      <c r="L65" s="46"/>
      <c r="M65" s="46"/>
      <c r="N65" s="13">
        <v>2788234.3154600002</v>
      </c>
    </row>
    <row r="66" spans="11:14" ht="19.95" customHeight="1">
      <c r="K66" s="46" t="s">
        <v>131</v>
      </c>
      <c r="L66" s="46"/>
      <c r="M66" s="46"/>
      <c r="N66" s="14">
        <f>N64/N65</f>
        <v>4.8540991641038304E-2</v>
      </c>
    </row>
    <row r="67" spans="11:14" ht="16.95" customHeight="1">
      <c r="L67" s="45"/>
      <c r="M67" s="45"/>
      <c r="N67" s="3"/>
    </row>
    <row r="68" spans="11:14" ht="11.25" customHeight="1">
      <c r="L68" s="4"/>
      <c r="M68" s="4"/>
      <c r="N68" s="4"/>
    </row>
    <row r="69" spans="11:14" ht="232.5" customHeight="1"/>
  </sheetData>
  <mergeCells count="8">
    <mergeCell ref="A1:F1"/>
    <mergeCell ref="A2:F2"/>
    <mergeCell ref="L67:M67"/>
    <mergeCell ref="K64:M64"/>
    <mergeCell ref="K65:M65"/>
    <mergeCell ref="K66:M66"/>
    <mergeCell ref="A3:F3"/>
    <mergeCell ref="A4:F4"/>
  </mergeCells>
  <pageMargins left="0.25" right="0.25" top="0.25" bottom="0.25" header="0" footer="0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5" zoomScale="83" zoomScaleNormal="83" workbookViewId="0">
      <selection activeCell="F21" sqref="F21"/>
    </sheetView>
  </sheetViews>
  <sheetFormatPr baseColWidth="10" defaultRowHeight="13.2"/>
  <cols>
    <col min="1" max="1" width="11.33203125" customWidth="1"/>
    <col min="2" max="5" width="20.77734375" customWidth="1"/>
    <col min="6" max="6" width="13.77734375" customWidth="1"/>
  </cols>
  <sheetData>
    <row r="1" spans="1:7" ht="36.6" customHeight="1">
      <c r="A1" s="59" t="s">
        <v>139</v>
      </c>
      <c r="B1" s="60"/>
      <c r="C1" s="61"/>
      <c r="D1" s="59" t="s">
        <v>138</v>
      </c>
      <c r="E1" s="60"/>
      <c r="F1" s="61"/>
    </row>
    <row r="2" spans="1:7">
      <c r="A2" s="62" t="s">
        <v>140</v>
      </c>
      <c r="B2" s="62"/>
      <c r="C2" s="62"/>
      <c r="D2" s="62"/>
      <c r="E2" s="62"/>
      <c r="F2" s="62"/>
    </row>
    <row r="3" spans="1:7" ht="34.200000000000003" customHeight="1">
      <c r="A3" s="63" t="s">
        <v>142</v>
      </c>
      <c r="B3" s="55"/>
      <c r="C3" s="55"/>
      <c r="D3" s="64" t="s">
        <v>171</v>
      </c>
      <c r="E3" s="55"/>
      <c r="F3" s="55"/>
    </row>
    <row r="4" spans="1:7">
      <c r="A4" s="66" t="s">
        <v>141</v>
      </c>
      <c r="B4" s="66"/>
      <c r="C4" s="66"/>
      <c r="D4" s="66"/>
      <c r="E4" s="66"/>
      <c r="F4" s="66"/>
    </row>
    <row r="5" spans="1:7" ht="15" customHeight="1">
      <c r="A5" s="55" t="s">
        <v>143</v>
      </c>
      <c r="B5" s="55"/>
      <c r="C5" s="55"/>
      <c r="D5" s="67" t="s">
        <v>173</v>
      </c>
      <c r="E5" s="55"/>
      <c r="F5" s="55"/>
    </row>
    <row r="6" spans="1:7" ht="15" customHeight="1">
      <c r="A6" s="55" t="s">
        <v>144</v>
      </c>
      <c r="B6" s="55"/>
      <c r="C6" s="55"/>
      <c r="D6" s="55" t="s">
        <v>145</v>
      </c>
      <c r="E6" s="55"/>
      <c r="F6" s="55"/>
    </row>
    <row r="7" spans="1:7" ht="15" customHeight="1">
      <c r="A7" s="48" t="s">
        <v>146</v>
      </c>
      <c r="B7" s="48"/>
      <c r="C7" s="48" t="s">
        <v>147</v>
      </c>
      <c r="D7" s="48"/>
      <c r="E7" s="48" t="s">
        <v>148</v>
      </c>
      <c r="F7" s="48"/>
    </row>
    <row r="8" spans="1:7" ht="15" customHeight="1">
      <c r="A8" s="48" t="s">
        <v>149</v>
      </c>
      <c r="B8" s="48"/>
      <c r="C8" s="48" t="s">
        <v>150</v>
      </c>
      <c r="D8" s="48"/>
      <c r="E8" s="65" t="s">
        <v>172</v>
      </c>
      <c r="F8" s="48"/>
    </row>
    <row r="9" spans="1:7" ht="15" customHeight="1">
      <c r="A9" s="48" t="s">
        <v>151</v>
      </c>
      <c r="B9" s="48"/>
      <c r="C9" s="48" t="s">
        <v>152</v>
      </c>
      <c r="D9" s="48"/>
      <c r="E9" s="48" t="s">
        <v>153</v>
      </c>
      <c r="F9" s="48"/>
    </row>
    <row r="10" spans="1:7" ht="17.399999999999999" customHeight="1">
      <c r="A10" s="49" t="s">
        <v>154</v>
      </c>
      <c r="B10" s="50"/>
      <c r="C10" s="50"/>
      <c r="D10" s="50"/>
      <c r="E10" s="50"/>
      <c r="F10" s="51"/>
      <c r="G10" s="33"/>
    </row>
    <row r="11" spans="1:7" ht="16.8" customHeight="1">
      <c r="A11" s="38" t="s">
        <v>155</v>
      </c>
      <c r="B11" s="52" t="s">
        <v>156</v>
      </c>
      <c r="C11" s="53"/>
      <c r="D11" s="53"/>
      <c r="E11" s="54"/>
      <c r="F11" s="40" t="s">
        <v>157</v>
      </c>
    </row>
    <row r="12" spans="1:7" ht="15" customHeight="1">
      <c r="A12" s="35">
        <v>1</v>
      </c>
      <c r="B12" s="55" t="s">
        <v>164</v>
      </c>
      <c r="C12" s="55"/>
      <c r="D12" s="55"/>
      <c r="E12" s="55"/>
      <c r="F12" s="36">
        <v>135343.66</v>
      </c>
      <c r="G12" s="34"/>
    </row>
    <row r="13" spans="1:7" ht="15" customHeight="1">
      <c r="A13" s="35">
        <v>2</v>
      </c>
      <c r="B13" s="55" t="s">
        <v>159</v>
      </c>
      <c r="C13" s="55"/>
      <c r="D13" s="55"/>
      <c r="E13" s="55"/>
      <c r="F13" s="36">
        <v>0</v>
      </c>
    </row>
    <row r="14" spans="1:7" ht="15" customHeight="1">
      <c r="A14" s="35">
        <v>3</v>
      </c>
      <c r="B14" s="55" t="s">
        <v>184</v>
      </c>
      <c r="C14" s="55"/>
      <c r="D14" s="55"/>
      <c r="E14" s="55"/>
      <c r="F14" s="36">
        <f>F12-F13</f>
        <v>135343.66</v>
      </c>
    </row>
    <row r="15" spans="1:7" ht="15" customHeight="1">
      <c r="A15" s="35">
        <v>4</v>
      </c>
      <c r="B15" s="55" t="s">
        <v>160</v>
      </c>
      <c r="C15" s="55"/>
      <c r="D15" s="55"/>
      <c r="E15" s="55"/>
      <c r="F15" s="36">
        <f>F14*0.2</f>
        <v>27068.732000000004</v>
      </c>
    </row>
    <row r="16" spans="1:7" ht="15" customHeight="1">
      <c r="A16" s="35">
        <v>5</v>
      </c>
      <c r="B16" s="55" t="s">
        <v>161</v>
      </c>
      <c r="C16" s="55"/>
      <c r="D16" s="55"/>
      <c r="E16" s="55"/>
      <c r="F16" s="36">
        <v>0</v>
      </c>
    </row>
    <row r="17" spans="1:6" ht="15" customHeight="1">
      <c r="A17" s="35">
        <v>6</v>
      </c>
      <c r="B17" s="55" t="s">
        <v>165</v>
      </c>
      <c r="C17" s="55"/>
      <c r="D17" s="55"/>
      <c r="E17" s="55"/>
      <c r="F17" s="36">
        <f>F14-F15-F16</f>
        <v>108274.928</v>
      </c>
    </row>
    <row r="18" spans="1:6" ht="15" customHeight="1">
      <c r="A18" s="35">
        <v>7</v>
      </c>
      <c r="B18" s="55" t="s">
        <v>166</v>
      </c>
      <c r="C18" s="55"/>
      <c r="D18" s="55"/>
      <c r="E18" s="55"/>
      <c r="F18" s="36">
        <f>F14*0.05</f>
        <v>6767.1830000000009</v>
      </c>
    </row>
    <row r="19" spans="1:6" ht="15" customHeight="1">
      <c r="A19" s="35">
        <v>8</v>
      </c>
      <c r="B19" s="55" t="s">
        <v>167</v>
      </c>
      <c r="C19" s="55"/>
      <c r="D19" s="55"/>
      <c r="E19" s="55"/>
      <c r="F19" s="36">
        <f>F17-F18</f>
        <v>101507.745</v>
      </c>
    </row>
    <row r="20" spans="1:6" ht="15" customHeight="1">
      <c r="A20" s="35">
        <v>9</v>
      </c>
      <c r="B20" s="55" t="s">
        <v>162</v>
      </c>
      <c r="C20" s="55"/>
      <c r="D20" s="55"/>
      <c r="E20" s="55"/>
      <c r="F20" s="36">
        <v>6767.18</v>
      </c>
    </row>
    <row r="21" spans="1:6" ht="13.95" customHeight="1">
      <c r="A21" s="35">
        <v>10</v>
      </c>
      <c r="B21" s="56" t="s">
        <v>163</v>
      </c>
      <c r="C21" s="56"/>
      <c r="D21" s="56"/>
      <c r="E21" s="56"/>
      <c r="F21" s="37">
        <f>F19+F20</f>
        <v>108274.92499999999</v>
      </c>
    </row>
    <row r="22" spans="1:6" s="5" customFormat="1" ht="19.8" customHeight="1">
      <c r="A22" s="57" t="s">
        <v>168</v>
      </c>
      <c r="B22" s="57"/>
      <c r="C22" s="57"/>
      <c r="D22" s="57"/>
      <c r="E22" s="58">
        <v>4.8500000000000001E-2</v>
      </c>
      <c r="F22" s="58"/>
    </row>
    <row r="23" spans="1:6" ht="64.2" customHeight="1">
      <c r="A23" s="47" t="s">
        <v>169</v>
      </c>
      <c r="B23" s="47"/>
      <c r="C23" s="47"/>
      <c r="D23" s="47" t="s">
        <v>170</v>
      </c>
      <c r="E23" s="47"/>
      <c r="F23" s="47"/>
    </row>
    <row r="24" spans="1:6">
      <c r="B24" s="27"/>
      <c r="F24" s="28"/>
    </row>
    <row r="25" spans="1:6">
      <c r="F25" s="28"/>
    </row>
    <row r="26" spans="1:6">
      <c r="B26" s="27"/>
      <c r="F26" s="28"/>
    </row>
    <row r="27" spans="1:6">
      <c r="B27" s="27"/>
      <c r="F27" s="28"/>
    </row>
    <row r="28" spans="1:6">
      <c r="F28" s="28"/>
    </row>
    <row r="29" spans="1:6">
      <c r="B29" s="27"/>
      <c r="F29" s="28"/>
    </row>
    <row r="30" spans="1:6">
      <c r="F30" s="28"/>
    </row>
    <row r="31" spans="1:6">
      <c r="A31" t="s">
        <v>158</v>
      </c>
    </row>
  </sheetData>
  <mergeCells count="35">
    <mergeCell ref="A4:F4"/>
    <mergeCell ref="A5:C5"/>
    <mergeCell ref="A6:C6"/>
    <mergeCell ref="D5:F5"/>
    <mergeCell ref="D6:F6"/>
    <mergeCell ref="A1:C1"/>
    <mergeCell ref="D1:F1"/>
    <mergeCell ref="A2:F2"/>
    <mergeCell ref="A3:C3"/>
    <mergeCell ref="D3:F3"/>
    <mergeCell ref="A7:B7"/>
    <mergeCell ref="A8:B8"/>
    <mergeCell ref="A22:D22"/>
    <mergeCell ref="E22:F22"/>
    <mergeCell ref="B16:E16"/>
    <mergeCell ref="C7:D7"/>
    <mergeCell ref="C8:D8"/>
    <mergeCell ref="C9:D9"/>
    <mergeCell ref="E8:F8"/>
    <mergeCell ref="E7:F7"/>
    <mergeCell ref="A23:C23"/>
    <mergeCell ref="D23:F23"/>
    <mergeCell ref="A9:B9"/>
    <mergeCell ref="A10:F10"/>
    <mergeCell ref="B11:E11"/>
    <mergeCell ref="B20:E20"/>
    <mergeCell ref="B21:E21"/>
    <mergeCell ref="B12:E12"/>
    <mergeCell ref="B13:E13"/>
    <mergeCell ref="B14:E14"/>
    <mergeCell ref="B18:E18"/>
    <mergeCell ref="B17:E17"/>
    <mergeCell ref="B19:E19"/>
    <mergeCell ref="B15:E15"/>
    <mergeCell ref="E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zoomScale="92" zoomScaleNormal="92" workbookViewId="0">
      <selection activeCell="F17" sqref="F17"/>
    </sheetView>
  </sheetViews>
  <sheetFormatPr baseColWidth="10" defaultRowHeight="13.2"/>
  <cols>
    <col min="1" max="1" width="11.33203125" customWidth="1"/>
    <col min="2" max="5" width="20.77734375" customWidth="1"/>
    <col min="6" max="6" width="12.21875" customWidth="1"/>
  </cols>
  <sheetData>
    <row r="1" spans="1:7" ht="36.6" customHeight="1">
      <c r="A1" s="68" t="s">
        <v>180</v>
      </c>
      <c r="B1" s="60"/>
      <c r="C1" s="61"/>
      <c r="D1" s="59" t="s">
        <v>138</v>
      </c>
      <c r="E1" s="60"/>
      <c r="F1" s="61"/>
    </row>
    <row r="2" spans="1:7">
      <c r="A2" s="62" t="s">
        <v>140</v>
      </c>
      <c r="B2" s="62"/>
      <c r="C2" s="62"/>
      <c r="D2" s="62"/>
      <c r="E2" s="62"/>
      <c r="F2" s="62"/>
    </row>
    <row r="3" spans="1:7" ht="34.200000000000003" customHeight="1">
      <c r="A3" s="63" t="s">
        <v>142</v>
      </c>
      <c r="B3" s="55"/>
      <c r="C3" s="55"/>
      <c r="D3" s="64" t="s">
        <v>171</v>
      </c>
      <c r="E3" s="55"/>
      <c r="F3" s="55"/>
    </row>
    <row r="4" spans="1:7">
      <c r="A4" s="66" t="s">
        <v>141</v>
      </c>
      <c r="B4" s="66"/>
      <c r="C4" s="66"/>
      <c r="D4" s="66"/>
      <c r="E4" s="66"/>
      <c r="F4" s="66"/>
    </row>
    <row r="5" spans="1:7" ht="15" customHeight="1">
      <c r="A5" s="55" t="s">
        <v>143</v>
      </c>
      <c r="B5" s="55"/>
      <c r="C5" s="55"/>
      <c r="D5" s="67" t="s">
        <v>173</v>
      </c>
      <c r="E5" s="55"/>
      <c r="F5" s="55"/>
    </row>
    <row r="6" spans="1:7" ht="15" customHeight="1">
      <c r="A6" s="55" t="s">
        <v>144</v>
      </c>
      <c r="B6" s="55"/>
      <c r="C6" s="55"/>
      <c r="D6" s="55" t="s">
        <v>145</v>
      </c>
      <c r="E6" s="55"/>
      <c r="F6" s="55"/>
    </row>
    <row r="7" spans="1:7" ht="15" customHeight="1">
      <c r="A7" s="69" t="s">
        <v>174</v>
      </c>
      <c r="B7" s="70"/>
      <c r="C7" s="70"/>
      <c r="D7" s="48" t="s">
        <v>177</v>
      </c>
      <c r="E7" s="48"/>
      <c r="F7" s="42">
        <v>955.2741288030694</v>
      </c>
    </row>
    <row r="8" spans="1:7" ht="15" customHeight="1">
      <c r="A8" s="70" t="s">
        <v>175</v>
      </c>
      <c r="B8" s="70"/>
      <c r="C8" s="70"/>
      <c r="D8" s="48" t="s">
        <v>178</v>
      </c>
      <c r="E8" s="48"/>
      <c r="F8" s="42">
        <v>980.51218452832063</v>
      </c>
    </row>
    <row r="9" spans="1:7" ht="15" customHeight="1">
      <c r="A9" s="70" t="s">
        <v>176</v>
      </c>
      <c r="B9" s="70"/>
      <c r="C9" s="70"/>
      <c r="D9" s="48" t="s">
        <v>179</v>
      </c>
      <c r="E9" s="48" t="s">
        <v>153</v>
      </c>
      <c r="F9" s="41">
        <f>(F8-F7)/F7</f>
        <v>2.6419699816296476E-2</v>
      </c>
    </row>
    <row r="10" spans="1:7" ht="17.399999999999999" customHeight="1">
      <c r="A10" s="49" t="s">
        <v>154</v>
      </c>
      <c r="B10" s="50"/>
      <c r="C10" s="50"/>
      <c r="D10" s="50"/>
      <c r="E10" s="50"/>
      <c r="F10" s="51"/>
      <c r="G10" s="33"/>
    </row>
    <row r="11" spans="1:7" ht="16.8" customHeight="1">
      <c r="A11" s="39" t="s">
        <v>155</v>
      </c>
      <c r="B11" s="52" t="s">
        <v>156</v>
      </c>
      <c r="C11" s="53"/>
      <c r="D11" s="53"/>
      <c r="E11" s="54"/>
      <c r="F11" s="40" t="s">
        <v>157</v>
      </c>
    </row>
    <row r="12" spans="1:7" ht="15" customHeight="1">
      <c r="A12" s="35">
        <v>1</v>
      </c>
      <c r="B12" s="71" t="s">
        <v>181</v>
      </c>
      <c r="C12" s="72"/>
      <c r="D12" s="72"/>
      <c r="E12" s="73"/>
      <c r="F12" s="36">
        <v>135343.66</v>
      </c>
      <c r="G12" s="34"/>
    </row>
    <row r="13" spans="1:7" ht="15" customHeight="1">
      <c r="A13" s="35">
        <v>2</v>
      </c>
      <c r="B13" s="67" t="s">
        <v>182</v>
      </c>
      <c r="C13" s="55"/>
      <c r="D13" s="55"/>
      <c r="E13" s="55"/>
      <c r="F13" s="36">
        <f>F12*F9</f>
        <v>3575.7388692388927</v>
      </c>
      <c r="G13" s="43"/>
    </row>
    <row r="14" spans="1:7" ht="15" customHeight="1">
      <c r="A14" s="35">
        <v>3</v>
      </c>
      <c r="B14" s="67" t="s">
        <v>183</v>
      </c>
      <c r="C14" s="55"/>
      <c r="D14" s="55"/>
      <c r="E14" s="55"/>
      <c r="F14" s="36">
        <f>F13*0.05</f>
        <v>178.78694346194465</v>
      </c>
    </row>
    <row r="15" spans="1:7" ht="15" customHeight="1">
      <c r="A15" s="35">
        <v>4</v>
      </c>
      <c r="B15" s="55" t="s">
        <v>167</v>
      </c>
      <c r="C15" s="55"/>
      <c r="D15" s="55"/>
      <c r="E15" s="55"/>
      <c r="F15" s="36">
        <f>F13-F14</f>
        <v>3396.951925776948</v>
      </c>
    </row>
    <row r="16" spans="1:7" ht="15" customHeight="1">
      <c r="A16" s="35">
        <v>5</v>
      </c>
      <c r="B16" s="55" t="s">
        <v>162</v>
      </c>
      <c r="C16" s="55"/>
      <c r="D16" s="55"/>
      <c r="E16" s="55"/>
      <c r="F16" s="36">
        <f>F14</f>
        <v>178.78694346194465</v>
      </c>
    </row>
    <row r="17" spans="1:6">
      <c r="A17" s="35">
        <v>6</v>
      </c>
      <c r="B17" s="56" t="s">
        <v>163</v>
      </c>
      <c r="C17" s="56"/>
      <c r="D17" s="56"/>
      <c r="E17" s="56"/>
      <c r="F17" s="37">
        <f>F15+F16</f>
        <v>3575.7388692388927</v>
      </c>
    </row>
    <row r="18" spans="1:6" ht="61.8" customHeight="1">
      <c r="A18" s="47" t="s">
        <v>169</v>
      </c>
      <c r="B18" s="47"/>
      <c r="C18" s="47"/>
      <c r="D18" s="47" t="s">
        <v>170</v>
      </c>
      <c r="E18" s="47"/>
      <c r="F18" s="47"/>
    </row>
    <row r="19" spans="1:6">
      <c r="B19" s="27"/>
      <c r="F19" s="28"/>
    </row>
    <row r="20" spans="1:6">
      <c r="F20" s="28"/>
    </row>
    <row r="21" spans="1:6">
      <c r="B21" s="27"/>
      <c r="F21" s="28"/>
    </row>
    <row r="22" spans="1:6">
      <c r="B22" s="27"/>
      <c r="F22" s="28"/>
    </row>
    <row r="23" spans="1:6">
      <c r="F23" s="28"/>
    </row>
    <row r="24" spans="1:6">
      <c r="B24" s="27"/>
      <c r="F24" s="28"/>
    </row>
    <row r="25" spans="1:6">
      <c r="F25" s="28"/>
    </row>
    <row r="26" spans="1:6">
      <c r="A26" t="s">
        <v>158</v>
      </c>
    </row>
  </sheetData>
  <mergeCells count="26">
    <mergeCell ref="D7:E7"/>
    <mergeCell ref="D8:E8"/>
    <mergeCell ref="D9:E9"/>
    <mergeCell ref="A18:C18"/>
    <mergeCell ref="D18:F18"/>
    <mergeCell ref="A7:C7"/>
    <mergeCell ref="A9:C9"/>
    <mergeCell ref="A8:C8"/>
    <mergeCell ref="B14:E14"/>
    <mergeCell ref="B15:E15"/>
    <mergeCell ref="B16:E16"/>
    <mergeCell ref="B17:E17"/>
    <mergeCell ref="A10:F10"/>
    <mergeCell ref="B11:E11"/>
    <mergeCell ref="B12:E12"/>
    <mergeCell ref="B13:E13"/>
    <mergeCell ref="A5:C5"/>
    <mergeCell ref="D5:F5"/>
    <mergeCell ref="A6:C6"/>
    <mergeCell ref="D6:F6"/>
    <mergeCell ref="A1:C1"/>
    <mergeCell ref="D1:F1"/>
    <mergeCell ref="A2:F2"/>
    <mergeCell ref="A3:C3"/>
    <mergeCell ref="D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Cómputo Métrico</vt:lpstr>
      <vt:lpstr>Certificado</vt:lpstr>
      <vt:lpstr>Redeterminación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Notebook</cp:lastModifiedBy>
  <dcterms:created xsi:type="dcterms:W3CDTF">2020-08-11T19:22:19Z</dcterms:created>
  <dcterms:modified xsi:type="dcterms:W3CDTF">2020-08-16T15:17:37Z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01734361CD07C3C85B968AA4B2781C480C5E84517533FB2EE1174F74E95997FC9503DC872D15E7FE07B95AE100ED7F409B45D51EEBC3B05E3890AE10BD7141C566577025E9638EE9E0E1C506C125EFBB9280CFBDF206F412344CDD7E4344765B61293E01DCB31277E674B005E77C0CA54A08FF2F799270542D8CE6A16284958</vt:lpwstr>
  </property>
  <property fmtid="{D5CDD505-2E9C-101B-9397-08002B2CF9AE}" pid="3" name="Business Objects Context Information1">
    <vt:lpwstr>132BED9B4BCDAB1379446685EA11EAE73D6E1E21A6DBCCFDDA43A12584FF460111708E3E40EB343879B063C4566D28211DF739BCECE02695913171FFFE08DC1562176F07457ED6E29EBDE2DE45D187C6CF480BFDD24F01A7FBBFC6C01E22502B85AE6B8DB8DED63750B153FB35BFCAFC4BAA672FACC97EAE2EB75A5C26E735B</vt:lpwstr>
  </property>
  <property fmtid="{D5CDD505-2E9C-101B-9397-08002B2CF9AE}" pid="4" name="Business Objects Context Information2">
    <vt:lpwstr>C428E7FFD4FDCA3C140A56585A73BAE441671FBD0FBC8E13D9C5EB8E1D2FEECA047EEA82A1B8070658C9666B75190E3AB68AC9248732EFCBE883E28285E65AF7CA84247205417B1765B022A1FD7C64696F25F88A52A9B2BAA65CAEE91D8CCA0B851BF5EC15BAF9C6284342CD133FEE870D3A095BE2F55A69EF64A98B015CC31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54D4CF1CE53B50A542BC741F85798E62ABCB001E47E04218DF5731C4B5E52FC03977408FCA5F76E55F036FF5E1373A4142CE309A12C24C9E9CDBA7AE3E7E53CB4C4C7EDDA5CD4902DA9D3F37EE5209836397D0D2D69F09DE2C7D6F531A452DCF5EDAE4D3DCA24643762B7E35C4416099C828E5D4C3B1B430A9426FA56C1A88A</vt:lpwstr>
  </property>
  <property fmtid="{D5CDD505-2E9C-101B-9397-08002B2CF9AE}" pid="6" name="Business Objects Context Information4">
    <vt:lpwstr>2DC82A750DE04911368D69326FB00249AD5A807CE6DA4E3BA091B57064F3DA4E04CB16986F06E58B550AE37870E3A5481B36D5BC9C20D078EC872C4CEEFE6616D4A970FCBCD66766EC291D296AD2B1331987331513F0654E3296473666A36493B52087CF3189E71BE3274566E22A2F33690153B2A935B56F30AC6F62383C21E</vt:lpwstr>
  </property>
  <property fmtid="{D5CDD505-2E9C-101B-9397-08002B2CF9AE}" pid="7" name="Business Objects Context Information5">
    <vt:lpwstr>307A8E1DA6524E3FA01EBAFE8B9FD84CB1E44D0315E3752FB2C1E01DB492D0E4D236541EDC01D98E3D0B68EDB4CAD5D941BE4AB1C176ED2897BA598C027B803D86D85D93544CD082433712C74203742364FB2189B5DAD73D675655D4C7F329EC2C86ADB1EE86E8954E65F2B63CF43E6527FFF23315FEDDDD6147627E7B56BDE</vt:lpwstr>
  </property>
  <property fmtid="{D5CDD505-2E9C-101B-9397-08002B2CF9AE}" pid="8" name="Business Objects Context Information6">
    <vt:lpwstr>4F51344183C9E0236334865B9C2DBDC8DE6948EFC0A2C1371B5E6F904679122A8DBBC7FA</vt:lpwstr>
  </property>
</Properties>
</file>